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ЭтаКнига" defaultThemeVersion="124226"/>
  <bookViews>
    <workbookView xWindow="0" yWindow="0" windowWidth="13740" windowHeight="7350" activeTab="1"/>
  </bookViews>
  <sheets>
    <sheet name="Итоговый" sheetId="16" r:id="rId1"/>
    <sheet name="Лыжи" sheetId="8" r:id="rId2"/>
    <sheet name="Плавание" sheetId="4" r:id="rId3"/>
    <sheet name="Силовая" sheetId="5" r:id="rId4"/>
    <sheet name="Силовая младшие" sheetId="6" r:id="rId5"/>
    <sheet name="Константы" sheetId="2" r:id="rId6"/>
  </sheets>
  <definedNames>
    <definedName name="__xlcn.WorksheetConnection_ДЮСШ3.xlsxЛыжи_Девочки_20031" hidden="1">Лыжи!$A$45:$H$66</definedName>
    <definedName name="__xlcn.WorksheetConnection_ДЮСШ3.xlsxЛыжи_Девушки_1997_19991" hidden="1">Лыжи!#REF!</definedName>
    <definedName name="__xlcn.WorksheetConnection_ДЮСШ3.xlsxЛыжи_Девушки_1999_20001" hidden="1">Лыжи!#REF!</definedName>
    <definedName name="__xlcn.WorksheetConnection_ДЮСШ3.xlsxЛыжи_Мальчики_20031" hidden="1">Лыжи!$A$8:$H$43</definedName>
    <definedName name="__xlcn.WorksheetConnection_ДЮСШ3.xlsxЛыжи_Юноши_1997_19991" hidden="1">Лыжи!#REF!</definedName>
    <definedName name="__xlcn.WorksheetConnection_ДЮСШ3.xlsxЛыжи_Юноши_1999_20001" hidden="1">Лыжи!$A$130:$H$139</definedName>
    <definedName name="__xlcn.WorksheetConnection_ДЮСШ3.xlsxЛыжи_Юноши_2001_20021" hidden="1">Лыжи!$A$68:$H$128</definedName>
    <definedName name="__xlcn.WorksheetConnection_ДЮСШ3.xlsxСпортсмены1" hidden="1">[0]!Спортсмены</definedName>
    <definedName name="__xlcn.WorksheetConnection_ДЮСШ3.xlsxТаблица_ExternalData_11" hidden="1">[0]!Таблица_ExternalData_1</definedName>
    <definedName name="__xlcn.WorksheetConnection_ДЮСШ3.xlsxТаблица101" hidden="1">[0]!Таблица10</definedName>
    <definedName name="__xlcn.WorksheetConnection_ДЮСШ3.xlsxТаблица11" hidden="1">Лыжи!#REF!</definedName>
    <definedName name="__xlcn.WorksheetConnection_ЛыжиB8I1581" hidden="1">Лыжи!$A$6:$H$139</definedName>
    <definedName name="_xlnm.Print_Area" localSheetId="0">Итоговый!$A$1:$H$168</definedName>
    <definedName name="_xlnm.Print_Area" localSheetId="1">Лыжи!$A$1:$H$145</definedName>
    <definedName name="_xlnm.Print_Area" localSheetId="2">Плавание!$A$1:$F$161</definedName>
  </definedNames>
  <calcPr calcId="125725"/>
</workbook>
</file>

<file path=xl/calcChain.xml><?xml version="1.0" encoding="utf-8"?>
<calcChain xmlns="http://schemas.openxmlformats.org/spreadsheetml/2006/main">
  <c r="F114" i="8"/>
  <c r="F125"/>
  <c r="F118"/>
  <c r="F108"/>
  <c r="F115"/>
  <c r="F119"/>
  <c r="F109"/>
  <c r="F107"/>
  <c r="G105" s="1"/>
  <c r="F112"/>
  <c r="F111"/>
  <c r="F121"/>
  <c r="F116"/>
  <c r="F110"/>
  <c r="F117"/>
  <c r="F105"/>
  <c r="F113"/>
  <c r="F106"/>
  <c r="F120"/>
  <c r="F126"/>
  <c r="F123"/>
  <c r="F122"/>
  <c r="F124"/>
  <c r="F127"/>
  <c r="F128"/>
  <c r="G128" s="1"/>
  <c r="F104"/>
  <c r="F130"/>
  <c r="F132"/>
  <c r="F134"/>
  <c r="F133"/>
  <c r="F131"/>
  <c r="F137"/>
  <c r="F138"/>
  <c r="F139"/>
  <c r="F136"/>
  <c r="F86"/>
  <c r="F89"/>
  <c r="F81"/>
  <c r="F80"/>
  <c r="F92"/>
  <c r="F85"/>
  <c r="F83"/>
  <c r="F93"/>
  <c r="F94"/>
  <c r="F91"/>
  <c r="F99"/>
  <c r="F90"/>
  <c r="F95"/>
  <c r="F100"/>
  <c r="F87"/>
  <c r="F101"/>
  <c r="F97"/>
  <c r="F88"/>
  <c r="F84"/>
  <c r="F96"/>
  <c r="F102"/>
  <c r="F98"/>
  <c r="F82"/>
  <c r="F74"/>
  <c r="F73"/>
  <c r="F70"/>
  <c r="F71"/>
  <c r="F77"/>
  <c r="F68"/>
  <c r="F76"/>
  <c r="F72"/>
  <c r="F78"/>
  <c r="F75"/>
  <c r="F69"/>
  <c r="G68" s="1"/>
  <c r="F46"/>
  <c r="F50"/>
  <c r="F45"/>
  <c r="F55"/>
  <c r="F47"/>
  <c r="F49"/>
  <c r="F54"/>
  <c r="F61"/>
  <c r="F59"/>
  <c r="F60"/>
  <c r="F56"/>
  <c r="F52"/>
  <c r="F53"/>
  <c r="F62"/>
  <c r="F63"/>
  <c r="F58"/>
  <c r="F51"/>
  <c r="F57"/>
  <c r="F64"/>
  <c r="F65"/>
  <c r="F66"/>
  <c r="F48"/>
  <c r="G56" s="1"/>
  <c r="F38"/>
  <c r="F40"/>
  <c r="F43"/>
  <c r="F34"/>
  <c r="F35"/>
  <c r="F41"/>
  <c r="F36"/>
  <c r="F37"/>
  <c r="F39"/>
  <c r="F42"/>
  <c r="F23"/>
  <c r="F19"/>
  <c r="F26"/>
  <c r="F31"/>
  <c r="F25"/>
  <c r="F29"/>
  <c r="F17"/>
  <c r="F18"/>
  <c r="F30"/>
  <c r="F24"/>
  <c r="F20"/>
  <c r="F21"/>
  <c r="F27"/>
  <c r="F32"/>
  <c r="F22"/>
  <c r="F28"/>
  <c r="F13"/>
  <c r="F12"/>
  <c r="F11"/>
  <c r="F14"/>
  <c r="F15"/>
  <c r="F9"/>
  <c r="F10"/>
  <c r="F8"/>
  <c r="G121"/>
  <c r="G126"/>
  <c r="G109"/>
  <c r="G127"/>
  <c r="G73"/>
  <c r="E122" i="4"/>
  <c r="F124" i="16"/>
  <c r="H42" i="5"/>
  <c r="H22"/>
  <c r="H23"/>
  <c r="H25"/>
  <c r="H24"/>
  <c r="H21"/>
  <c r="H26"/>
  <c r="H28"/>
  <c r="H31"/>
  <c r="H33"/>
  <c r="H27"/>
  <c r="H29"/>
  <c r="H30"/>
  <c r="H36"/>
  <c r="H32"/>
  <c r="H34"/>
  <c r="H35"/>
  <c r="H37"/>
  <c r="H38"/>
  <c r="H39"/>
  <c r="H40"/>
  <c r="H41"/>
  <c r="H20"/>
  <c r="H8"/>
  <c r="D124" i="16"/>
  <c r="F131"/>
  <c r="D131"/>
  <c r="F118"/>
  <c r="D118"/>
  <c r="H44" i="5"/>
  <c r="H46"/>
  <c r="H45"/>
  <c r="H9"/>
  <c r="H10"/>
  <c r="H12"/>
  <c r="H17"/>
  <c r="H16"/>
  <c r="H11"/>
  <c r="H59"/>
  <c r="H64"/>
  <c r="H53"/>
  <c r="H66"/>
  <c r="H63"/>
  <c r="H72"/>
  <c r="H76"/>
  <c r="H56" i="6"/>
  <c r="H73"/>
  <c r="H74"/>
  <c r="H42"/>
  <c r="H38"/>
  <c r="H28"/>
  <c r="H18"/>
  <c r="H31"/>
  <c r="H19"/>
  <c r="H29"/>
  <c r="H14"/>
  <c r="G29" i="8" l="1"/>
  <c r="G97"/>
  <c r="G130"/>
  <c r="G63"/>
  <c r="G94"/>
  <c r="G112"/>
  <c r="G115"/>
  <c r="G132"/>
  <c r="G122"/>
  <c r="G106"/>
  <c r="G110"/>
  <c r="G124"/>
  <c r="G123"/>
  <c r="G120"/>
  <c r="G113"/>
  <c r="G117"/>
  <c r="G116"/>
  <c r="G111"/>
  <c r="G107"/>
  <c r="G119"/>
  <c r="G108"/>
  <c r="G54"/>
  <c r="G14"/>
  <c r="G43"/>
  <c r="G92"/>
  <c r="G102"/>
  <c r="G95"/>
  <c r="E92" i="16" s="1"/>
  <c r="G74" i="8"/>
  <c r="G20"/>
  <c r="E15" i="16" s="1"/>
  <c r="G41" i="8"/>
  <c r="G51"/>
  <c r="G53"/>
  <c r="G59"/>
  <c r="G47"/>
  <c r="G71"/>
  <c r="E109" i="16" s="1"/>
  <c r="G84" i="8"/>
  <c r="G87"/>
  <c r="G99"/>
  <c r="G83"/>
  <c r="G32"/>
  <c r="E23" i="16" s="1"/>
  <c r="G18" i="8"/>
  <c r="G35"/>
  <c r="G58"/>
  <c r="G62"/>
  <c r="G52"/>
  <c r="G60"/>
  <c r="G61"/>
  <c r="G49"/>
  <c r="G76"/>
  <c r="E113" i="16" s="1"/>
  <c r="G77" i="8"/>
  <c r="G70"/>
  <c r="G85"/>
  <c r="G96"/>
  <c r="G88"/>
  <c r="G101"/>
  <c r="G100"/>
  <c r="G90"/>
  <c r="G91"/>
  <c r="G93"/>
  <c r="G36"/>
  <c r="G34"/>
  <c r="E68" i="16" s="1"/>
  <c r="G21" i="8"/>
  <c r="G24"/>
  <c r="G30"/>
  <c r="G22"/>
  <c r="E20" i="16" s="1"/>
  <c r="G17" i="8"/>
  <c r="E137" i="16"/>
  <c r="E138"/>
  <c r="E141"/>
  <c r="E140"/>
  <c r="E142"/>
  <c r="E145"/>
  <c r="E147" i="4"/>
  <c r="F152" i="16" s="1"/>
  <c r="E150" i="4"/>
  <c r="F155" i="16" s="1"/>
  <c r="E136" i="4"/>
  <c r="E121"/>
  <c r="E140"/>
  <c r="F143" i="16" s="1"/>
  <c r="E139" i="4"/>
  <c r="F138" i="16" s="1"/>
  <c r="E124" i="4"/>
  <c r="E141"/>
  <c r="F141" i="16" s="1"/>
  <c r="E118" i="4"/>
  <c r="E111" i="16"/>
  <c r="E110"/>
  <c r="E85" i="4"/>
  <c r="F116" i="16" s="1"/>
  <c r="E82" i="4"/>
  <c r="F111" i="16" s="1"/>
  <c r="E86" i="4"/>
  <c r="F112" i="16" s="1"/>
  <c r="E78" i="4"/>
  <c r="E87"/>
  <c r="F114" i="16" s="1"/>
  <c r="E77" i="4"/>
  <c r="E71" i="16"/>
  <c r="E37" i="4"/>
  <c r="E12" i="16"/>
  <c r="E26" i="4"/>
  <c r="E30"/>
  <c r="F12" i="16" s="1"/>
  <c r="E34" i="4"/>
  <c r="E21"/>
  <c r="E15"/>
  <c r="H81" i="5"/>
  <c r="H79"/>
  <c r="H78"/>
  <c r="H80"/>
  <c r="H74"/>
  <c r="H75"/>
  <c r="H73"/>
  <c r="H49"/>
  <c r="H58"/>
  <c r="H50"/>
  <c r="H47"/>
  <c r="H61"/>
  <c r="H52"/>
  <c r="H65"/>
  <c r="H54"/>
  <c r="H51"/>
  <c r="H60"/>
  <c r="H67"/>
  <c r="H69"/>
  <c r="H62"/>
  <c r="H68"/>
  <c r="H70"/>
  <c r="H55"/>
  <c r="H57"/>
  <c r="H56"/>
  <c r="H48"/>
  <c r="I48" s="1"/>
  <c r="H14"/>
  <c r="H13"/>
  <c r="H18"/>
  <c r="H15"/>
  <c r="H35" i="6"/>
  <c r="H36"/>
  <c r="H39"/>
  <c r="H43"/>
  <c r="H44"/>
  <c r="H41"/>
  <c r="H37"/>
  <c r="H40"/>
  <c r="E152" i="16"/>
  <c r="E154"/>
  <c r="E14" i="4"/>
  <c r="F33" i="16" s="1"/>
  <c r="E10" i="4"/>
  <c r="E11"/>
  <c r="E9"/>
  <c r="E8"/>
  <c r="E13"/>
  <c r="E12"/>
  <c r="I56" i="5" l="1"/>
  <c r="I44"/>
  <c r="I45"/>
  <c r="I46"/>
  <c r="I12"/>
  <c r="D111" i="16" s="1"/>
  <c r="G111" s="1"/>
  <c r="I11" i="5"/>
  <c r="D112" i="16" s="1"/>
  <c r="I10" i="5"/>
  <c r="D109" i="16" s="1"/>
  <c r="I9" i="5"/>
  <c r="I16"/>
  <c r="D113" i="16" s="1"/>
  <c r="I17" i="5"/>
  <c r="D110" i="16" s="1"/>
  <c r="I42" i="6"/>
  <c r="I63" i="5"/>
  <c r="D138" i="16" s="1"/>
  <c r="G138" s="1"/>
  <c r="I59" i="5"/>
  <c r="I64"/>
  <c r="I66"/>
  <c r="I53"/>
  <c r="I76"/>
  <c r="D156" i="16" s="1"/>
  <c r="I72" i="5"/>
  <c r="D153" i="16" s="1"/>
  <c r="I38" i="6"/>
  <c r="D68" i="16" s="1"/>
  <c r="G11" i="8" l="1"/>
  <c r="G10"/>
  <c r="G8"/>
  <c r="G15"/>
  <c r="E33" i="16" s="1"/>
  <c r="G12" i="8"/>
  <c r="G9"/>
  <c r="G13"/>
  <c r="G48" l="1"/>
  <c r="G66"/>
  <c r="G45"/>
  <c r="G57"/>
  <c r="G50"/>
  <c r="G65"/>
  <c r="G55"/>
  <c r="G64"/>
  <c r="G46"/>
  <c r="H69" i="6"/>
  <c r="I24" i="5" l="1"/>
  <c r="I29"/>
  <c r="I36"/>
  <c r="I26"/>
  <c r="I28"/>
  <c r="I33"/>
  <c r="I20"/>
  <c r="I38"/>
  <c r="I23"/>
  <c r="I42"/>
  <c r="I30"/>
  <c r="I32"/>
  <c r="I37"/>
  <c r="I21"/>
  <c r="I27"/>
  <c r="I35"/>
  <c r="I41"/>
  <c r="D94" i="16" s="1"/>
  <c r="I22" i="5"/>
  <c r="I34"/>
  <c r="I40"/>
  <c r="I39"/>
  <c r="I31"/>
  <c r="D86" i="16" s="1"/>
  <c r="I25" i="5"/>
  <c r="H53" i="6"/>
  <c r="H68"/>
  <c r="H60"/>
  <c r="H71"/>
  <c r="H46"/>
  <c r="H49"/>
  <c r="H62"/>
  <c r="H63"/>
  <c r="H55"/>
  <c r="H54"/>
  <c r="H59"/>
  <c r="H58"/>
  <c r="H48"/>
  <c r="H51"/>
  <c r="H72"/>
  <c r="H64"/>
  <c r="H65"/>
  <c r="H50"/>
  <c r="H52"/>
  <c r="H47"/>
  <c r="H66"/>
  <c r="H57"/>
  <c r="H67"/>
  <c r="H70"/>
  <c r="H61"/>
  <c r="D81" i="16" l="1"/>
  <c r="D91"/>
  <c r="D96"/>
  <c r="D83"/>
  <c r="D90"/>
  <c r="D95"/>
  <c r="D93"/>
  <c r="D82"/>
  <c r="D79"/>
  <c r="D89"/>
  <c r="D97"/>
  <c r="I73" i="6"/>
  <c r="I56"/>
  <c r="D88" i="16"/>
  <c r="D85"/>
  <c r="D84"/>
  <c r="D78"/>
  <c r="D99"/>
  <c r="D77"/>
  <c r="D92"/>
  <c r="D80"/>
  <c r="D87"/>
  <c r="D98"/>
  <c r="I74" i="6"/>
  <c r="I70"/>
  <c r="I50"/>
  <c r="I54"/>
  <c r="I49"/>
  <c r="I67"/>
  <c r="D57" i="16" s="1"/>
  <c r="I65" i="6"/>
  <c r="I61"/>
  <c r="I72"/>
  <c r="I59"/>
  <c r="D47" i="16" s="1"/>
  <c r="I62" i="6"/>
  <c r="I60"/>
  <c r="D49" i="16" s="1"/>
  <c r="D54"/>
  <c r="I53" i="6"/>
  <c r="I66"/>
  <c r="D55" i="16" s="1"/>
  <c r="I51" i="6"/>
  <c r="I68"/>
  <c r="I47"/>
  <c r="D40" i="16" s="1"/>
  <c r="I48" i="6"/>
  <c r="I55"/>
  <c r="I69"/>
  <c r="I46"/>
  <c r="I57"/>
  <c r="I52"/>
  <c r="I64"/>
  <c r="I58"/>
  <c r="D53" i="16" s="1"/>
  <c r="I63" i="6"/>
  <c r="I71"/>
  <c r="E43" i="4"/>
  <c r="E45"/>
  <c r="E40"/>
  <c r="E44"/>
  <c r="E41"/>
  <c r="E38"/>
  <c r="E36"/>
  <c r="E39"/>
  <c r="E42"/>
  <c r="F67" i="16" s="1"/>
  <c r="E29" i="4"/>
  <c r="E18"/>
  <c r="F14" i="16" s="1"/>
  <c r="E28" i="4"/>
  <c r="F22" i="16" s="1"/>
  <c r="E22" i="4"/>
  <c r="E23"/>
  <c r="E17"/>
  <c r="F9" i="16" s="1"/>
  <c r="E19" i="4"/>
  <c r="E32"/>
  <c r="E20"/>
  <c r="F24" i="16" s="1"/>
  <c r="E31" i="4"/>
  <c r="E33"/>
  <c r="E24"/>
  <c r="E25"/>
  <c r="F19" i="16" s="1"/>
  <c r="E27" i="4"/>
  <c r="D39" i="16" l="1"/>
  <c r="D48"/>
  <c r="D51"/>
  <c r="D42"/>
  <c r="D50"/>
  <c r="D44"/>
  <c r="D46"/>
  <c r="D43"/>
  <c r="D37"/>
  <c r="D56"/>
  <c r="D45"/>
  <c r="D41"/>
  <c r="D36"/>
  <c r="D52"/>
  <c r="D38"/>
  <c r="F75"/>
  <c r="F70"/>
  <c r="F71"/>
  <c r="F72"/>
  <c r="F69"/>
  <c r="F73"/>
  <c r="F68"/>
  <c r="G68" s="1"/>
  <c r="F74"/>
  <c r="F66"/>
  <c r="F11"/>
  <c r="F23"/>
  <c r="F25"/>
  <c r="F13"/>
  <c r="F16"/>
  <c r="F8"/>
  <c r="F21"/>
  <c r="F20"/>
  <c r="F18"/>
  <c r="F15"/>
  <c r="F17"/>
  <c r="F10"/>
  <c r="E133" i="4"/>
  <c r="E143"/>
  <c r="E132"/>
  <c r="F121" i="16" s="1"/>
  <c r="E127" i="4"/>
  <c r="F122" i="16" s="1"/>
  <c r="E155" i="4"/>
  <c r="F149" i="16" s="1"/>
  <c r="E153" i="4"/>
  <c r="F147" i="16" s="1"/>
  <c r="E156" i="4"/>
  <c r="F150" i="16" s="1"/>
  <c r="E154" i="4"/>
  <c r="F148" i="16" s="1"/>
  <c r="E149" i="4"/>
  <c r="F156" i="16" s="1"/>
  <c r="E148" i="4"/>
  <c r="F153" i="16" s="1"/>
  <c r="F144" l="1"/>
  <c r="F128"/>
  <c r="E104" i="4"/>
  <c r="E55"/>
  <c r="E49"/>
  <c r="E73"/>
  <c r="F44" i="16" s="1"/>
  <c r="E48" i="4"/>
  <c r="E69"/>
  <c r="E50"/>
  <c r="E51"/>
  <c r="E66"/>
  <c r="E67"/>
  <c r="E58"/>
  <c r="E59"/>
  <c r="E65"/>
  <c r="E56"/>
  <c r="E70"/>
  <c r="E47"/>
  <c r="E60"/>
  <c r="E57"/>
  <c r="E72"/>
  <c r="F54" i="16" s="1"/>
  <c r="E64" i="4"/>
  <c r="F56" i="16" s="1"/>
  <c r="E61" i="4"/>
  <c r="E54"/>
  <c r="E62"/>
  <c r="E53"/>
  <c r="E68"/>
  <c r="E63"/>
  <c r="E74"/>
  <c r="F61" i="16" s="1"/>
  <c r="E52" i="4"/>
  <c r="E71"/>
  <c r="F62" i="16" s="1"/>
  <c r="E75" i="4"/>
  <c r="F37" i="16" s="1"/>
  <c r="F51" l="1"/>
  <c r="F57"/>
  <c r="F39"/>
  <c r="F50"/>
  <c r="F48"/>
  <c r="F46"/>
  <c r="F60"/>
  <c r="F41"/>
  <c r="F63"/>
  <c r="F55"/>
  <c r="F64"/>
  <c r="F52"/>
  <c r="F47"/>
  <c r="F43"/>
  <c r="F59"/>
  <c r="F42"/>
  <c r="F49"/>
  <c r="F40"/>
  <c r="F53"/>
  <c r="F45"/>
  <c r="F58"/>
  <c r="F38"/>
  <c r="F36"/>
  <c r="E151" i="4" l="1"/>
  <c r="F154" i="16" s="1"/>
  <c r="E138" i="4"/>
  <c r="E130"/>
  <c r="E137"/>
  <c r="E123"/>
  <c r="E142"/>
  <c r="E126"/>
  <c r="F125" i="16" s="1"/>
  <c r="E134" i="4"/>
  <c r="E144"/>
  <c r="E145"/>
  <c r="F145" i="16" s="1"/>
  <c r="F137"/>
  <c r="E125" i="4"/>
  <c r="F133" i="16" s="1"/>
  <c r="E128" i="4"/>
  <c r="F126" i="16" s="1"/>
  <c r="F139"/>
  <c r="E120" i="4"/>
  <c r="E131"/>
  <c r="E135"/>
  <c r="F120" i="16" s="1"/>
  <c r="E119" i="4"/>
  <c r="F134" i="16" s="1"/>
  <c r="E129" i="4"/>
  <c r="F135" i="16" l="1"/>
  <c r="F127"/>
  <c r="F130"/>
  <c r="F142"/>
  <c r="F136"/>
  <c r="F140"/>
  <c r="F119"/>
  <c r="F132"/>
  <c r="F123"/>
  <c r="E88" i="4"/>
  <c r="E79"/>
  <c r="E81"/>
  <c r="F109" i="16" s="1"/>
  <c r="G109" s="1"/>
  <c r="E83" i="4"/>
  <c r="F110" i="16" s="1"/>
  <c r="G110" s="1"/>
  <c r="E80" i="4"/>
  <c r="E84"/>
  <c r="F113" i="16" s="1"/>
  <c r="G113" s="1"/>
  <c r="E109" i="4" l="1"/>
  <c r="F95" i="16" s="1"/>
  <c r="E91" i="4"/>
  <c r="F80" i="16" s="1"/>
  <c r="E108" i="4"/>
  <c r="E110"/>
  <c r="E115"/>
  <c r="E113"/>
  <c r="E106"/>
  <c r="E92"/>
  <c r="E93"/>
  <c r="E98"/>
  <c r="E114"/>
  <c r="F88" i="16" s="1"/>
  <c r="E90" i="4"/>
  <c r="E100"/>
  <c r="E102"/>
  <c r="E105"/>
  <c r="F87" i="16" s="1"/>
  <c r="E111" i="4"/>
  <c r="F97" i="16" s="1"/>
  <c r="E107" i="4"/>
  <c r="F91" i="16" s="1"/>
  <c r="E116" i="4"/>
  <c r="F102" i="16" s="1"/>
  <c r="E112" i="4"/>
  <c r="E96"/>
  <c r="E103"/>
  <c r="F103" i="16" s="1"/>
  <c r="E95" i="4"/>
  <c r="E97"/>
  <c r="F99" i="16" s="1"/>
  <c r="E99" i="4"/>
  <c r="F89" i="16" s="1"/>
  <c r="E101" i="4"/>
  <c r="F92" i="16" s="1"/>
  <c r="G92" s="1"/>
  <c r="F90"/>
  <c r="E94" i="4"/>
  <c r="F82" i="16" s="1"/>
  <c r="F34"/>
  <c r="F29"/>
  <c r="F28"/>
  <c r="F32"/>
  <c r="F31"/>
  <c r="F30"/>
  <c r="F27"/>
  <c r="F98" l="1"/>
  <c r="F96"/>
  <c r="F94"/>
  <c r="F83"/>
  <c r="F93"/>
  <c r="F85"/>
  <c r="F78"/>
  <c r="F77"/>
  <c r="F84"/>
  <c r="F81"/>
  <c r="F86"/>
  <c r="F101"/>
  <c r="F100"/>
  <c r="F79"/>
  <c r="F105"/>
  <c r="F106"/>
  <c r="F108"/>
  <c r="F115"/>
  <c r="F107"/>
  <c r="H8" i="6"/>
  <c r="H13"/>
  <c r="H10"/>
  <c r="H15"/>
  <c r="H24"/>
  <c r="H21"/>
  <c r="H30"/>
  <c r="H22"/>
  <c r="H9"/>
  <c r="H32"/>
  <c r="H11"/>
  <c r="H26"/>
  <c r="H12"/>
  <c r="H17"/>
  <c r="H20"/>
  <c r="H27"/>
  <c r="H33"/>
  <c r="H25"/>
  <c r="H23"/>
  <c r="G131" i="8"/>
  <c r="E153" i="16" s="1"/>
  <c r="G153" s="1"/>
  <c r="G137" i="8"/>
  <c r="E148" i="16" s="1"/>
  <c r="I22" i="6" l="1"/>
  <c r="I31"/>
  <c r="D20" i="16" s="1"/>
  <c r="G20" s="1"/>
  <c r="I19" i="6"/>
  <c r="D15" i="16" s="1"/>
  <c r="G15" s="1"/>
  <c r="I29" i="6"/>
  <c r="D23" i="16" s="1"/>
  <c r="G23" s="1"/>
  <c r="I28" i="6"/>
  <c r="I18"/>
  <c r="D12" i="16" s="1"/>
  <c r="G12" s="1"/>
  <c r="I14" i="6"/>
  <c r="D34" i="16" s="1"/>
  <c r="E82"/>
  <c r="G82" s="1"/>
  <c r="G104" i="8"/>
  <c r="E118" i="16" s="1"/>
  <c r="G118" s="1"/>
  <c r="E126"/>
  <c r="E127"/>
  <c r="E132"/>
  <c r="E134"/>
  <c r="E128"/>
  <c r="E135"/>
  <c r="E120"/>
  <c r="E139"/>
  <c r="E123"/>
  <c r="E136"/>
  <c r="E130"/>
  <c r="E133"/>
  <c r="E122"/>
  <c r="G125" i="8"/>
  <c r="G133"/>
  <c r="E155" i="16" s="1"/>
  <c r="G118" i="8"/>
  <c r="E121" i="16"/>
  <c r="G114" i="8"/>
  <c r="G134"/>
  <c r="E156" i="16" s="1"/>
  <c r="G156" s="1"/>
  <c r="G82" i="8"/>
  <c r="E88" i="16"/>
  <c r="E89"/>
  <c r="G89" i="8"/>
  <c r="E86" i="16" s="1"/>
  <c r="G86" s="1"/>
  <c r="E85"/>
  <c r="G85" s="1"/>
  <c r="E90"/>
  <c r="G90" s="1"/>
  <c r="E95"/>
  <c r="G95" s="1"/>
  <c r="E87"/>
  <c r="G87" s="1"/>
  <c r="E91"/>
  <c r="G91" s="1"/>
  <c r="E84"/>
  <c r="G84" s="1"/>
  <c r="G80" i="8"/>
  <c r="G98"/>
  <c r="E93" i="16"/>
  <c r="G93" s="1"/>
  <c r="E97"/>
  <c r="G97" s="1"/>
  <c r="E99"/>
  <c r="G99" s="1"/>
  <c r="E96"/>
  <c r="G96" s="1"/>
  <c r="E94"/>
  <c r="G94" s="1"/>
  <c r="E83"/>
  <c r="G83" s="1"/>
  <c r="G81" i="8"/>
  <c r="E77" i="16" s="1"/>
  <c r="G77" s="1"/>
  <c r="G86" i="8"/>
  <c r="E80" i="16" s="1"/>
  <c r="G80" s="1"/>
  <c r="G72" i="8"/>
  <c r="G69"/>
  <c r="G78"/>
  <c r="E115" i="16" s="1"/>
  <c r="G75" i="8"/>
  <c r="G138"/>
  <c r="E149" i="16" s="1"/>
  <c r="G136" i="8"/>
  <c r="E147" i="16" s="1"/>
  <c r="G139" i="8"/>
  <c r="E150" i="16" s="1"/>
  <c r="E37"/>
  <c r="G37" s="1"/>
  <c r="E53"/>
  <c r="G53" s="1"/>
  <c r="E44"/>
  <c r="G44" s="1"/>
  <c r="E40"/>
  <c r="G40" s="1"/>
  <c r="E52"/>
  <c r="G52" s="1"/>
  <c r="E55"/>
  <c r="G55" s="1"/>
  <c r="E56"/>
  <c r="G56" s="1"/>
  <c r="E50"/>
  <c r="G50" s="1"/>
  <c r="E54"/>
  <c r="G54" s="1"/>
  <c r="E45"/>
  <c r="G45" s="1"/>
  <c r="E47"/>
  <c r="G47" s="1"/>
  <c r="E41"/>
  <c r="G41" s="1"/>
  <c r="E46"/>
  <c r="G46" s="1"/>
  <c r="E51"/>
  <c r="G51" s="1"/>
  <c r="E48"/>
  <c r="G48" s="1"/>
  <c r="E57"/>
  <c r="G57" s="1"/>
  <c r="E42"/>
  <c r="G42" s="1"/>
  <c r="E49"/>
  <c r="G49" s="1"/>
  <c r="E38"/>
  <c r="G38" s="1"/>
  <c r="E36"/>
  <c r="G36" s="1"/>
  <c r="E43"/>
  <c r="G43" s="1"/>
  <c r="E39"/>
  <c r="G39" s="1"/>
  <c r="G40" i="8"/>
  <c r="G38"/>
  <c r="E74" i="16" s="1"/>
  <c r="G39" i="8"/>
  <c r="G42"/>
  <c r="E66" i="16" s="1"/>
  <c r="E70"/>
  <c r="G37" i="8"/>
  <c r="E22" i="16"/>
  <c r="E17"/>
  <c r="G23" i="8"/>
  <c r="E10" i="16" s="1"/>
  <c r="G26" i="8"/>
  <c r="E14" i="16" s="1"/>
  <c r="G27" i="8"/>
  <c r="E19" i="16" s="1"/>
  <c r="G25" i="8"/>
  <c r="E11" i="16" s="1"/>
  <c r="G31" i="8"/>
  <c r="G28"/>
  <c r="E13" i="16" s="1"/>
  <c r="E16"/>
  <c r="G19" i="8"/>
  <c r="E8" i="16" s="1"/>
  <c r="G88"/>
  <c r="G89"/>
  <c r="I75" i="5"/>
  <c r="D155" i="16" s="1"/>
  <c r="G155" s="1"/>
  <c r="I36" i="6"/>
  <c r="I41"/>
  <c r="D72" i="16" s="1"/>
  <c r="I10" i="6"/>
  <c r="I74" i="5"/>
  <c r="D152" i="16" s="1"/>
  <c r="G152" s="1"/>
  <c r="I73" i="5"/>
  <c r="D154" i="16" s="1"/>
  <c r="G154" s="1"/>
  <c r="I78" i="5"/>
  <c r="D148" i="16" s="1"/>
  <c r="G148" s="1"/>
  <c r="I80" i="5"/>
  <c r="D149" i="16" s="1"/>
  <c r="G149" s="1"/>
  <c r="I81" i="5"/>
  <c r="D150" i="16" s="1"/>
  <c r="I79" i="5"/>
  <c r="D147" i="16" s="1"/>
  <c r="I35" i="6"/>
  <c r="I37"/>
  <c r="I43"/>
  <c r="I40"/>
  <c r="D75" i="16" s="1"/>
  <c r="I44" i="6"/>
  <c r="D70" i="16" s="1"/>
  <c r="I39" i="6"/>
  <c r="D67" i="16" s="1"/>
  <c r="I33" i="6"/>
  <c r="I27"/>
  <c r="I26"/>
  <c r="I21"/>
  <c r="I20"/>
  <c r="I23"/>
  <c r="D17" i="16" s="1"/>
  <c r="I17" i="6"/>
  <c r="I32"/>
  <c r="D16" i="16" s="1"/>
  <c r="I24" i="6"/>
  <c r="I25"/>
  <c r="I30"/>
  <c r="I13"/>
  <c r="I11"/>
  <c r="I8"/>
  <c r="I12"/>
  <c r="I9"/>
  <c r="I15"/>
  <c r="I69" i="5"/>
  <c r="D134" i="16"/>
  <c r="I54" i="5"/>
  <c r="D130" i="16"/>
  <c r="I57" i="5"/>
  <c r="I61"/>
  <c r="I47"/>
  <c r="I67"/>
  <c r="I62"/>
  <c r="I52"/>
  <c r="I65"/>
  <c r="I70"/>
  <c r="I50"/>
  <c r="I68"/>
  <c r="D32" i="16"/>
  <c r="I55" i="5"/>
  <c r="I13"/>
  <c r="D107" i="16" s="1"/>
  <c r="I8" i="5"/>
  <c r="I14"/>
  <c r="D108" i="16" s="1"/>
  <c r="I15" i="5"/>
  <c r="E30" i="16"/>
  <c r="E28"/>
  <c r="E32"/>
  <c r="E72"/>
  <c r="E34"/>
  <c r="E31"/>
  <c r="E29"/>
  <c r="I60" i="5"/>
  <c r="I58"/>
  <c r="I49"/>
  <c r="D137" i="16" s="1"/>
  <c r="G137" s="1"/>
  <c r="I18" i="5"/>
  <c r="E108" i="16"/>
  <c r="I51" i="5"/>
  <c r="G150" i="16" l="1"/>
  <c r="G147"/>
  <c r="E69"/>
  <c r="E78"/>
  <c r="G78" s="1"/>
  <c r="E125"/>
  <c r="E124"/>
  <c r="G124" s="1"/>
  <c r="E119"/>
  <c r="E131"/>
  <c r="G131" s="1"/>
  <c r="E98"/>
  <c r="G98" s="1"/>
  <c r="E79"/>
  <c r="G79" s="1"/>
  <c r="E81"/>
  <c r="G81" s="1"/>
  <c r="E107"/>
  <c r="E114"/>
  <c r="E106"/>
  <c r="E112"/>
  <c r="G112" s="1"/>
  <c r="E105"/>
  <c r="E67"/>
  <c r="G67" s="1"/>
  <c r="E75"/>
  <c r="G75" s="1"/>
  <c r="E9"/>
  <c r="E21"/>
  <c r="E18"/>
  <c r="D105"/>
  <c r="D127"/>
  <c r="G127" s="1"/>
  <c r="D129"/>
  <c r="D106"/>
  <c r="D115"/>
  <c r="G115" s="1"/>
  <c r="D114"/>
  <c r="G114" s="1"/>
  <c r="G134"/>
  <c r="D66"/>
  <c r="G66" s="1"/>
  <c r="D24"/>
  <c r="D128"/>
  <c r="G128" s="1"/>
  <c r="D144"/>
  <c r="D123"/>
  <c r="G123" s="1"/>
  <c r="D142"/>
  <c r="G142" s="1"/>
  <c r="D139"/>
  <c r="G139" s="1"/>
  <c r="D140"/>
  <c r="G140" s="1"/>
  <c r="D121"/>
  <c r="G121" s="1"/>
  <c r="D135"/>
  <c r="G135" s="1"/>
  <c r="D126"/>
  <c r="G126" s="1"/>
  <c r="D143"/>
  <c r="D136"/>
  <c r="G136" s="1"/>
  <c r="D141"/>
  <c r="G141" s="1"/>
  <c r="D133"/>
  <c r="G133" s="1"/>
  <c r="D122"/>
  <c r="G122" s="1"/>
  <c r="D132"/>
  <c r="G132" s="1"/>
  <c r="D73"/>
  <c r="D71"/>
  <c r="G71" s="1"/>
  <c r="D69"/>
  <c r="D27"/>
  <c r="D28"/>
  <c r="G28" s="1"/>
  <c r="D9"/>
  <c r="G9" s="1"/>
  <c r="D18"/>
  <c r="D14"/>
  <c r="G14" s="1"/>
  <c r="D21"/>
  <c r="G21" s="1"/>
  <c r="D74"/>
  <c r="G74" s="1"/>
  <c r="D11"/>
  <c r="G11" s="1"/>
  <c r="D8"/>
  <c r="G8" s="1"/>
  <c r="D19"/>
  <c r="G19" s="1"/>
  <c r="D13"/>
  <c r="G13" s="1"/>
  <c r="D22"/>
  <c r="G22" s="1"/>
  <c r="D10"/>
  <c r="G10" s="1"/>
  <c r="D31"/>
  <c r="G31" s="1"/>
  <c r="D33"/>
  <c r="G33" s="1"/>
  <c r="D30"/>
  <c r="G30" s="1"/>
  <c r="D29"/>
  <c r="G29" s="1"/>
  <c r="G72"/>
  <c r="G130"/>
  <c r="G107"/>
  <c r="D120"/>
  <c r="G120" s="1"/>
  <c r="G16"/>
  <c r="E129"/>
  <c r="D125"/>
  <c r="G17"/>
  <c r="G108"/>
  <c r="D119"/>
  <c r="G119" s="1"/>
  <c r="G70"/>
  <c r="G34"/>
  <c r="G32"/>
  <c r="E73"/>
  <c r="E27"/>
  <c r="G105" l="1"/>
  <c r="G125"/>
  <c r="G69"/>
  <c r="G18"/>
  <c r="G106"/>
  <c r="G129"/>
  <c r="G73"/>
  <c r="G27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4" minRefreshableVersion="4" background="1">
    <dbPr connection="Data Model Connection" command="Model" commandType="1"/>
    <olapPr sendLocale="1" rowDrillCount="1000"/>
  </connection>
</connections>
</file>

<file path=xl/sharedStrings.xml><?xml version="1.0" encoding="utf-8"?>
<sst xmlns="http://schemas.openxmlformats.org/spreadsheetml/2006/main" count="1268" uniqueCount="233">
  <si>
    <t>№</t>
  </si>
  <si>
    <t>Фамилия, имя</t>
  </si>
  <si>
    <t>Очки</t>
  </si>
  <si>
    <t>Лыжи</t>
  </si>
  <si>
    <t>Вес</t>
  </si>
  <si>
    <t>Плавание</t>
  </si>
  <si>
    <t>Силовая</t>
  </si>
  <si>
    <t>Силовая младшие</t>
  </si>
  <si>
    <t>ПРОТОКОЛ</t>
  </si>
  <si>
    <t>Фамилия, Имя</t>
  </si>
  <si>
    <t xml:space="preserve">ПРОТОКОЛ </t>
  </si>
  <si>
    <t>Силовая подготовка</t>
  </si>
  <si>
    <t>Жим</t>
  </si>
  <si>
    <t>Пресс</t>
  </si>
  <si>
    <t>Диск</t>
  </si>
  <si>
    <t>Тяга</t>
  </si>
  <si>
    <t>Сумма</t>
  </si>
  <si>
    <t>Место</t>
  </si>
  <si>
    <t>Старший судья на этапе</t>
  </si>
  <si>
    <t>Главный судья соревнований</t>
  </si>
  <si>
    <t>Отжим</t>
  </si>
  <si>
    <t>Подтягивание</t>
  </si>
  <si>
    <t xml:space="preserve">ИТОГОВЫЙ ПРОТОКОЛ </t>
  </si>
  <si>
    <t>Силовая подготовка (очки)</t>
  </si>
  <si>
    <t>Лыжная гонка (очки)</t>
  </si>
  <si>
    <t>Плавание (очки)</t>
  </si>
  <si>
    <t>Итог</t>
  </si>
  <si>
    <t xml:space="preserve"> </t>
  </si>
  <si>
    <t>Минимальный бал</t>
  </si>
  <si>
    <t>Константы:</t>
  </si>
  <si>
    <t>Финиш</t>
  </si>
  <si>
    <t>Старт</t>
  </si>
  <si>
    <t xml:space="preserve">Старший судья на этапе </t>
  </si>
  <si>
    <t xml:space="preserve">Бассейн МАУ «ФСК имени А.Ф. Личутина» </t>
  </si>
  <si>
    <t>Лыжная гонка</t>
  </si>
  <si>
    <t>Бутырин Дмитрий</t>
  </si>
  <si>
    <t>Арюткин Макар</t>
  </si>
  <si>
    <t>Хвиюзов Игорь</t>
  </si>
  <si>
    <t>Лукина Алина</t>
  </si>
  <si>
    <t>Шакирова Ксения</t>
  </si>
  <si>
    <t>Шерегова А.С.</t>
  </si>
  <si>
    <t>Шакирова Виктория</t>
  </si>
  <si>
    <t>Кукушкин Иван</t>
  </si>
  <si>
    <t>Филатов Михаил</t>
  </si>
  <si>
    <t>Плотников Роман</t>
  </si>
  <si>
    <t>Лоренц Егор</t>
  </si>
  <si>
    <t>Плотников Руслан</t>
  </si>
  <si>
    <t>Татарский Андрей</t>
  </si>
  <si>
    <t>Самодов Дмитрий</t>
  </si>
  <si>
    <t>Плотников Андрей</t>
  </si>
  <si>
    <t>Крысанов Артемий</t>
  </si>
  <si>
    <t>Корельский Николай</t>
  </si>
  <si>
    <t>Подольская М.С.</t>
  </si>
  <si>
    <t>Результат (секунды)</t>
  </si>
  <si>
    <t>МАУ "ФСК им. А.Ф. Личутина"</t>
  </si>
  <si>
    <t>Год рождения</t>
  </si>
  <si>
    <t>Кривоногов Никита</t>
  </si>
  <si>
    <t>Кокшаров Илья</t>
  </si>
  <si>
    <t>Заварин Илья</t>
  </si>
  <si>
    <t>Оборин Юрий</t>
  </si>
  <si>
    <t>Арзубов Кирилл</t>
  </si>
  <si>
    <t>Сенчуков Е.А.</t>
  </si>
  <si>
    <t>Мутасова Н.П.</t>
  </si>
  <si>
    <t>Подольская М.С., Щеголихин А.А.</t>
  </si>
  <si>
    <t>Рыжкова Софья</t>
  </si>
  <si>
    <t>Тропникова Элина</t>
  </si>
  <si>
    <t>Петрова Алиса</t>
  </si>
  <si>
    <t>Ковылин Иван</t>
  </si>
  <si>
    <t>Военков Степан</t>
  </si>
  <si>
    <t>Неумоин Данила</t>
  </si>
  <si>
    <t>Митусов Константин</t>
  </si>
  <si>
    <t>Рудаков Ярослав</t>
  </si>
  <si>
    <t>Военкова Есения</t>
  </si>
  <si>
    <t>Насонкина София</t>
  </si>
  <si>
    <t>Пунин Никита</t>
  </si>
  <si>
    <t>Первенство СШОР по ОФП</t>
  </si>
  <si>
    <t>Корзакова Елизавета</t>
  </si>
  <si>
    <t>Бочкарева Маргарита</t>
  </si>
  <si>
    <t>Жартун Василиса</t>
  </si>
  <si>
    <t>Подольская Екатерина</t>
  </si>
  <si>
    <t>Нечаева Яна</t>
  </si>
  <si>
    <t>Данилова Вероника</t>
  </si>
  <si>
    <t>Сошнев Тимур</t>
  </si>
  <si>
    <t>Точилов Вячеслав</t>
  </si>
  <si>
    <t>Нивин Никита</t>
  </si>
  <si>
    <t>Самодов Тимофей</t>
  </si>
  <si>
    <t>Ильин Глеб</t>
  </si>
  <si>
    <t>Задорожный Дмитрий</t>
  </si>
  <si>
    <t>Алексеев Артем</t>
  </si>
  <si>
    <t>Дубровский Николай</t>
  </si>
  <si>
    <t>Новожилов Евгений</t>
  </si>
  <si>
    <t>Сергеев Федор</t>
  </si>
  <si>
    <t>Русина Татьяна</t>
  </si>
  <si>
    <t>Рочева Арина</t>
  </si>
  <si>
    <t>Кирикова Валерия</t>
  </si>
  <si>
    <t>Патракеев Сергей</t>
  </si>
  <si>
    <t>Останин Ярослав</t>
  </si>
  <si>
    <t>Романовский Иван</t>
  </si>
  <si>
    <t>Кирятков Роман</t>
  </si>
  <si>
    <t>Бондарев Никита</t>
  </si>
  <si>
    <t>Ваймугин Виктор</t>
  </si>
  <si>
    <t>Малкин Никита</t>
  </si>
  <si>
    <t>Живалковский Мирон</t>
  </si>
  <si>
    <t>Резвов Семен</t>
  </si>
  <si>
    <t>Репницин Денис</t>
  </si>
  <si>
    <t>Каргополов Алексей</t>
  </si>
  <si>
    <t>Лукин Владлен</t>
  </si>
  <si>
    <t>Молофей Назар</t>
  </si>
  <si>
    <t>Галушин Роман</t>
  </si>
  <si>
    <t>Никонов Владимир</t>
  </si>
  <si>
    <t>Усачев Ярослав</t>
  </si>
  <si>
    <t>Андреев Максим</t>
  </si>
  <si>
    <t>Ануфриев Евгений</t>
  </si>
  <si>
    <t>Пастухов Василий</t>
  </si>
  <si>
    <t>Патракеев Павел</t>
  </si>
  <si>
    <t>Шахов Виктор</t>
  </si>
  <si>
    <t>Смольников Ярослав</t>
  </si>
  <si>
    <t>Коротков Максим</t>
  </si>
  <si>
    <t>Ермолин Никита</t>
  </si>
  <si>
    <t>Кочнев Руслан</t>
  </si>
  <si>
    <t>Долынин Сергей</t>
  </si>
  <si>
    <t>Корельский Богдан</t>
  </si>
  <si>
    <t>Антонов Арсений</t>
  </si>
  <si>
    <t>Осипов Матвей</t>
  </si>
  <si>
    <t>Фудула Демьян</t>
  </si>
  <si>
    <t>Шпанов Лев</t>
  </si>
  <si>
    <t>Сергеев Владислав</t>
  </si>
  <si>
    <t>Паккац Алина</t>
  </si>
  <si>
    <t>Пушкина Кира</t>
  </si>
  <si>
    <t>Савчук Анастасия</t>
  </si>
  <si>
    <t>Гребная база СШОР</t>
  </si>
  <si>
    <t>Завецкас Елизавета</t>
  </si>
  <si>
    <t>Секретарь</t>
  </si>
  <si>
    <t>МБУ ДО СШОР им. Соколова Л.К.</t>
  </si>
  <si>
    <t>28 февраля 2023 года</t>
  </si>
  <si>
    <t>Тренер-преподаватель</t>
  </si>
  <si>
    <t>Девочки 2013 г.р. и моложе, дистанция 25 м</t>
  </si>
  <si>
    <t>Мальчики 2013 г.р. и моложе, дистанция 25 м</t>
  </si>
  <si>
    <t>Девочки 2011-2012 г.р., дистанция 25 м</t>
  </si>
  <si>
    <t>Мальчики 2011-2012 г.р., дистанция 25 м</t>
  </si>
  <si>
    <t>Девушки 2009-2010 г.р., дистанция 50 м</t>
  </si>
  <si>
    <t>Юноши 2009-2010 г.р., дистанция 50 м</t>
  </si>
  <si>
    <t>Юноши 2007-2008 г.р. , дистанция 50 м</t>
  </si>
  <si>
    <t xml:space="preserve">Девушки 2005-2006 г.р., дистанция 100 м </t>
  </si>
  <si>
    <t xml:space="preserve">Юноши 2005-2006 г.р., дистанция 100 м </t>
  </si>
  <si>
    <t>Губницына Кира</t>
  </si>
  <si>
    <t>Пономарёва Виталина</t>
  </si>
  <si>
    <t>Амосов Д.П., Амосова Я.П., Юдина А.В.</t>
  </si>
  <si>
    <t>Дойкова Варвара</t>
  </si>
  <si>
    <t>Беляева Надежда</t>
  </si>
  <si>
    <t>Девочки 2013 г.р. и моложе</t>
  </si>
  <si>
    <t>Согрин Кирилл</t>
  </si>
  <si>
    <t>Туров Вадим</t>
  </si>
  <si>
    <t>Антуфьев Данил</t>
  </si>
  <si>
    <t>Семёнов Леонид</t>
  </si>
  <si>
    <t>Ершов Демид</t>
  </si>
  <si>
    <t>Кузнецов Михаил</t>
  </si>
  <si>
    <t>Дурасов Владислав</t>
  </si>
  <si>
    <t>Жигарев Григорий</t>
  </si>
  <si>
    <t>Кузнецов Денис</t>
  </si>
  <si>
    <t>Назаров Антон</t>
  </si>
  <si>
    <t>Кикин Тимур</t>
  </si>
  <si>
    <t>Визжачая Екатерина</t>
  </si>
  <si>
    <t>Шепурева Валентина</t>
  </si>
  <si>
    <t>Томилова Ксения</t>
  </si>
  <si>
    <t>Останина Мирослава</t>
  </si>
  <si>
    <t xml:space="preserve">Девочки 2011-2012 г.р. </t>
  </si>
  <si>
    <t>28 февраля, 4 марта, 5 марта 2023 года</t>
  </si>
  <si>
    <t>Старцев Макар</t>
  </si>
  <si>
    <t>Ляпунов Эдуард</t>
  </si>
  <si>
    <t>Никишкин Артем</t>
  </si>
  <si>
    <t>Акишин Максим</t>
  </si>
  <si>
    <t>Назаров Глеб</t>
  </si>
  <si>
    <t>Халтурин Герман</t>
  </si>
  <si>
    <t>Романов Константин</t>
  </si>
  <si>
    <t>Корзников Макар</t>
  </si>
  <si>
    <t>Млюнко Михаил</t>
  </si>
  <si>
    <t>Казанцев Григорий</t>
  </si>
  <si>
    <t>Ермаков Евгений</t>
  </si>
  <si>
    <t>Крицун Артемий</t>
  </si>
  <si>
    <t>Морозов Дмитрий</t>
  </si>
  <si>
    <t>Дубовский Лев</t>
  </si>
  <si>
    <t>Катышев Святослав</t>
  </si>
  <si>
    <t>Горшкова Елена</t>
  </si>
  <si>
    <t>Исаева Олеся</t>
  </si>
  <si>
    <t>Гришина Алена</t>
  </si>
  <si>
    <t>Брагинец Марианна</t>
  </si>
  <si>
    <t>Шошина Лия</t>
  </si>
  <si>
    <t>Девушки  2009-2010  г.р.</t>
  </si>
  <si>
    <t>Брик Максим</t>
  </si>
  <si>
    <t>Бобрецов Константин</t>
  </si>
  <si>
    <t>Каргалов Тимофей</t>
  </si>
  <si>
    <t>Потапов Станислав</t>
  </si>
  <si>
    <t>Безушко Константин</t>
  </si>
  <si>
    <t xml:space="preserve">Юноши 2009-2010  г.р. </t>
  </si>
  <si>
    <t>Афанасьев Глеб</t>
  </si>
  <si>
    <t>Спирин Федор</t>
  </si>
  <si>
    <t>Шевчук Федор</t>
  </si>
  <si>
    <t>Кириков Егор</t>
  </si>
  <si>
    <t>Шестаков Артем</t>
  </si>
  <si>
    <t>Парфеньев Влад</t>
  </si>
  <si>
    <t>Пышкин Тагир</t>
  </si>
  <si>
    <t>Сафонова Любовь</t>
  </si>
  <si>
    <t>Рудаков Влад</t>
  </si>
  <si>
    <t>Юноши 2005-2006 г.р.</t>
  </si>
  <si>
    <t>Девушки 2005-2006 г.р.</t>
  </si>
  <si>
    <t>Юноши 2007-2008 г.р.</t>
  </si>
  <si>
    <t xml:space="preserve">          Сенчуков Е.А.</t>
  </si>
  <si>
    <t xml:space="preserve"> 04 марта 2023 года</t>
  </si>
  <si>
    <t xml:space="preserve">   04 марта 2023 года</t>
  </si>
  <si>
    <t>Мальчики 2013 г.р. и моложе</t>
  </si>
  <si>
    <t>Девочки 2011 - 2012 г.р.</t>
  </si>
  <si>
    <t xml:space="preserve">Мальчики 2011-2012 г.р. </t>
  </si>
  <si>
    <t>Амосов Д.П.</t>
  </si>
  <si>
    <t>Девушки 2009-2010 г.р.</t>
  </si>
  <si>
    <t xml:space="preserve"> Юноши 2009-2010 г.р.</t>
  </si>
  <si>
    <t>Девушки 2005-2006  г.р.</t>
  </si>
  <si>
    <t xml:space="preserve">Мальчики 2013 г.р. и моложе </t>
  </si>
  <si>
    <t>Согрин Константин</t>
  </si>
  <si>
    <t>н/я</t>
  </si>
  <si>
    <t>Шаткова А.Н</t>
  </si>
  <si>
    <t xml:space="preserve">                                        Девочки 2013 г.р. и моложе 1 км.</t>
  </si>
  <si>
    <t xml:space="preserve">                                       Мальчики 2013 г.р. и моложе 1 км.</t>
  </si>
  <si>
    <t>05 марта 2023 года</t>
  </si>
  <si>
    <t xml:space="preserve">                                            Девочки 2011-2012 г.р.  2 км.</t>
  </si>
  <si>
    <t xml:space="preserve">                                             Мальчики 2011-2012 г.р. 2 км.</t>
  </si>
  <si>
    <t xml:space="preserve">                                            Девушки 2009-2010 г.р. 3 км</t>
  </si>
  <si>
    <t xml:space="preserve">                                              Юноши 2009-2010 г.р. 3 км</t>
  </si>
  <si>
    <t xml:space="preserve">                                                     Юноши 2007-2008 г.р. 5 км</t>
  </si>
  <si>
    <t xml:space="preserve">                                              Девушки 2005-2006 г.р. 5 км</t>
  </si>
  <si>
    <t xml:space="preserve">                                               Юноши 2005-2006 г.р. 5 км</t>
  </si>
  <si>
    <t>дискв.</t>
  </si>
  <si>
    <t>б/н</t>
  </si>
</sst>
</file>

<file path=xl/styles.xml><?xml version="1.0" encoding="utf-8"?>
<styleSheet xmlns="http://schemas.openxmlformats.org/spreadsheetml/2006/main">
  <numFmts count="3">
    <numFmt numFmtId="164" formatCode="[$-F400]h:mm:ss\ AM/PM"/>
    <numFmt numFmtId="165" formatCode="mm:ss.00"/>
    <numFmt numFmtId="166" formatCode="[h]:mm:ss;@"/>
  </numFmts>
  <fonts count="46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1"/>
      <color indexed="48"/>
      <name val="Calibri"/>
      <family val="2"/>
    </font>
    <font>
      <b/>
      <sz val="12"/>
      <color indexed="48"/>
      <name val="Times New Roman"/>
      <family val="1"/>
      <charset val="204"/>
    </font>
    <font>
      <sz val="12"/>
      <color indexed="18"/>
      <name val="Calibri"/>
      <family val="2"/>
      <charset val="204"/>
    </font>
    <font>
      <sz val="14"/>
      <color indexed="18"/>
      <name val="Calibri"/>
      <family val="2"/>
    </font>
    <font>
      <b/>
      <sz val="14"/>
      <color indexed="18"/>
      <name val="Calibri"/>
      <family val="2"/>
    </font>
    <font>
      <sz val="13"/>
      <color indexed="18"/>
      <name val="Calibri"/>
      <family val="2"/>
    </font>
    <font>
      <sz val="13"/>
      <color indexed="10"/>
      <name val="Calibri"/>
      <family val="2"/>
    </font>
    <font>
      <sz val="8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2"/>
      <color indexed="18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 tint="-0.49998474074526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 tint="-0.499984740745262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 tint="-0.499984740745262"/>
      <name val="Times New Roman"/>
      <family val="1"/>
      <charset val="204"/>
    </font>
    <font>
      <sz val="12"/>
      <color indexed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5" fillId="0" borderId="0"/>
    <xf numFmtId="0" fontId="35" fillId="0" borderId="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1" xfId="0" applyBorder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0" xfId="0" applyFont="1" applyAlignment="1"/>
    <xf numFmtId="0" fontId="18" fillId="2" borderId="0" xfId="0" applyFont="1" applyFill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right"/>
    </xf>
    <xf numFmtId="1" fontId="11" fillId="0" borderId="0" xfId="0" applyNumberFormat="1" applyFont="1" applyBorder="1"/>
    <xf numFmtId="1" fontId="10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/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2" fillId="0" borderId="0" xfId="0" applyFont="1"/>
    <xf numFmtId="0" fontId="24" fillId="0" borderId="0" xfId="0" applyFont="1"/>
    <xf numFmtId="0" fontId="7" fillId="0" borderId="0" xfId="0" applyFont="1" applyBorder="1" applyAlignment="1"/>
    <xf numFmtId="0" fontId="26" fillId="0" borderId="0" xfId="0" applyFont="1"/>
    <xf numFmtId="0" fontId="4" fillId="3" borderId="5" xfId="0" applyFont="1" applyFill="1" applyBorder="1" applyAlignment="1"/>
    <xf numFmtId="0" fontId="4" fillId="0" borderId="0" xfId="0" applyFont="1" applyFill="1"/>
    <xf numFmtId="0" fontId="12" fillId="0" borderId="0" xfId="0" applyFont="1" applyFill="1"/>
    <xf numFmtId="0" fontId="25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6" fillId="0" borderId="2" xfId="1" applyFont="1" applyBorder="1" applyAlignment="1">
      <alignment horizontal="center"/>
    </xf>
    <xf numFmtId="0" fontId="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0" xfId="0" applyFont="1"/>
    <xf numFmtId="0" fontId="24" fillId="0" borderId="2" xfId="0" applyFont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1" fontId="33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right"/>
    </xf>
    <xf numFmtId="0" fontId="9" fillId="0" borderId="0" xfId="0" applyFont="1" applyFill="1"/>
    <xf numFmtId="0" fontId="10" fillId="0" borderId="0" xfId="0" applyFont="1" applyFill="1"/>
    <xf numFmtId="0" fontId="7" fillId="0" borderId="0" xfId="0" applyFont="1" applyAlignment="1"/>
    <xf numFmtId="0" fontId="7" fillId="0" borderId="0" xfId="0" applyFont="1" applyBorder="1" applyAlignment="1">
      <alignment horizontal="left"/>
    </xf>
    <xf numFmtId="0" fontId="24" fillId="0" borderId="0" xfId="0" applyFont="1" applyBorder="1"/>
    <xf numFmtId="0" fontId="7" fillId="0" borderId="0" xfId="0" applyFont="1" applyFill="1"/>
    <xf numFmtId="0" fontId="29" fillId="0" borderId="0" xfId="0" applyFont="1" applyFill="1"/>
    <xf numFmtId="0" fontId="28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7" fillId="0" borderId="0" xfId="1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37" fillId="0" borderId="0" xfId="0" applyFont="1" applyFill="1" applyBorder="1"/>
    <xf numFmtId="0" fontId="4" fillId="0" borderId="0" xfId="0" applyFont="1" applyFill="1" applyAlignment="1">
      <alignment horizontal="right"/>
    </xf>
    <xf numFmtId="0" fontId="36" fillId="0" borderId="2" xfId="0" applyFont="1" applyBorder="1" applyAlignment="1">
      <alignment horizontal="left"/>
    </xf>
    <xf numFmtId="0" fontId="36" fillId="0" borderId="2" xfId="1" applyFont="1" applyFill="1" applyBorder="1" applyAlignment="1">
      <alignment horizontal="left"/>
    </xf>
    <xf numFmtId="0" fontId="8" fillId="0" borderId="0" xfId="0" applyFont="1" applyFill="1" applyAlignment="1"/>
    <xf numFmtId="0" fontId="34" fillId="0" borderId="0" xfId="0" applyFont="1" applyFill="1" applyAlignment="1"/>
    <xf numFmtId="1" fontId="4" fillId="0" borderId="0" xfId="0" applyNumberFormat="1" applyFont="1" applyFill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34" fillId="0" borderId="3" xfId="0" applyFont="1" applyBorder="1" applyAlignment="1">
      <alignment horizontal="left"/>
    </xf>
    <xf numFmtId="0" fontId="34" fillId="0" borderId="3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2" xfId="0" applyFont="1" applyBorder="1" applyAlignment="1">
      <alignment horizontal="center" wrapText="1"/>
    </xf>
    <xf numFmtId="0" fontId="36" fillId="0" borderId="2" xfId="0" applyFont="1" applyBorder="1" applyAlignment="1">
      <alignment horizontal="center"/>
    </xf>
    <xf numFmtId="0" fontId="39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39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9" fillId="0" borderId="2" xfId="1" applyFont="1" applyBorder="1" applyAlignment="1">
      <alignment horizontal="center" vertical="center"/>
    </xf>
    <xf numFmtId="0" fontId="39" fillId="0" borderId="2" xfId="1" applyFont="1" applyBorder="1" applyAlignment="1">
      <alignment horizontal="center"/>
    </xf>
    <xf numFmtId="0" fontId="37" fillId="0" borderId="2" xfId="1" applyFont="1" applyBorder="1" applyAlignment="1">
      <alignment horizontal="left"/>
    </xf>
    <xf numFmtId="0" fontId="37" fillId="0" borderId="2" xfId="1" applyFont="1" applyBorder="1" applyAlignment="1">
      <alignment horizontal="center"/>
    </xf>
    <xf numFmtId="0" fontId="37" fillId="0" borderId="2" xfId="2" applyFont="1" applyBorder="1" applyAlignment="1">
      <alignment horizontal="left"/>
    </xf>
    <xf numFmtId="0" fontId="37" fillId="0" borderId="2" xfId="2" applyFont="1" applyBorder="1" applyAlignment="1">
      <alignment horizontal="center"/>
    </xf>
    <xf numFmtId="0" fontId="37" fillId="0" borderId="2" xfId="2" applyFont="1" applyFill="1" applyBorder="1" applyAlignment="1">
      <alignment horizontal="center"/>
    </xf>
    <xf numFmtId="0" fontId="37" fillId="0" borderId="2" xfId="1" applyFont="1" applyFill="1" applyBorder="1" applyAlignment="1">
      <alignment horizontal="center"/>
    </xf>
    <xf numFmtId="0" fontId="37" fillId="0" borderId="2" xfId="2" applyFont="1" applyBorder="1" applyAlignment="1">
      <alignment horizontal="center" wrapText="1"/>
    </xf>
    <xf numFmtId="0" fontId="37" fillId="0" borderId="5" xfId="1" applyFont="1" applyBorder="1" applyAlignment="1">
      <alignment horizontal="center"/>
    </xf>
    <xf numFmtId="0" fontId="6" fillId="0" borderId="2" xfId="2" applyFont="1" applyBorder="1" applyAlignment="1">
      <alignment horizontal="left"/>
    </xf>
    <xf numFmtId="0" fontId="6" fillId="0" borderId="2" xfId="2" applyFont="1" applyBorder="1" applyAlignment="1">
      <alignment horizontal="center" wrapText="1"/>
    </xf>
    <xf numFmtId="0" fontId="38" fillId="0" borderId="2" xfId="0" applyFont="1" applyBorder="1" applyAlignment="1">
      <alignment wrapText="1"/>
    </xf>
    <xf numFmtId="0" fontId="36" fillId="0" borderId="2" xfId="0" applyFont="1" applyBorder="1" applyAlignment="1">
      <alignment wrapText="1"/>
    </xf>
    <xf numFmtId="0" fontId="37" fillId="0" borderId="5" xfId="1" applyFont="1" applyFill="1" applyBorder="1" applyAlignment="1">
      <alignment horizontal="center"/>
    </xf>
    <xf numFmtId="0" fontId="37" fillId="0" borderId="5" xfId="2" applyFont="1" applyFill="1" applyBorder="1" applyAlignment="1">
      <alignment horizontal="center"/>
    </xf>
    <xf numFmtId="0" fontId="37" fillId="0" borderId="5" xfId="2" applyFont="1" applyBorder="1" applyAlignment="1">
      <alignment horizontal="center" wrapText="1"/>
    </xf>
    <xf numFmtId="0" fontId="37" fillId="0" borderId="5" xfId="1" applyFont="1" applyFill="1" applyBorder="1" applyAlignment="1">
      <alignment horizontal="center" wrapText="1"/>
    </xf>
    <xf numFmtId="0" fontId="6" fillId="0" borderId="2" xfId="1" applyNumberFormat="1" applyFont="1" applyBorder="1" applyAlignment="1">
      <alignment horizontal="center" wrapText="1"/>
    </xf>
    <xf numFmtId="0" fontId="36" fillId="5" borderId="5" xfId="0" applyFont="1" applyFill="1" applyBorder="1" applyAlignment="1">
      <alignment horizontal="center"/>
    </xf>
    <xf numFmtId="0" fontId="36" fillId="5" borderId="5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37" fillId="0" borderId="2" xfId="2" applyFont="1" applyFill="1" applyBorder="1" applyAlignment="1">
      <alignment horizontal="center" wrapText="1"/>
    </xf>
    <xf numFmtId="0" fontId="37" fillId="0" borderId="5" xfId="1" applyFont="1" applyBorder="1" applyAlignment="1">
      <alignment horizontal="center" wrapText="1"/>
    </xf>
    <xf numFmtId="0" fontId="36" fillId="0" borderId="5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37" fillId="0" borderId="2" xfId="1" applyFont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43" fillId="5" borderId="2" xfId="0" applyFont="1" applyFill="1" applyBorder="1" applyAlignment="1">
      <alignment horizontal="center"/>
    </xf>
    <xf numFmtId="0" fontId="6" fillId="0" borderId="2" xfId="2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5" borderId="2" xfId="2" applyFont="1" applyFill="1" applyBorder="1" applyAlignment="1">
      <alignment horizontal="center"/>
    </xf>
    <xf numFmtId="0" fontId="42" fillId="0" borderId="0" xfId="0" applyFont="1" applyAlignment="1"/>
    <xf numFmtId="0" fontId="42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/>
    <xf numFmtId="0" fontId="42" fillId="0" borderId="0" xfId="0" applyFont="1"/>
    <xf numFmtId="0" fontId="44" fillId="0" borderId="2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0" fillId="0" borderId="0" xfId="0" applyFont="1"/>
    <xf numFmtId="0" fontId="40" fillId="0" borderId="2" xfId="0" applyFont="1" applyBorder="1" applyAlignment="1">
      <alignment horizontal="center"/>
    </xf>
    <xf numFmtId="0" fontId="42" fillId="0" borderId="2" xfId="0" applyFont="1" applyBorder="1" applyAlignment="1" applyProtection="1">
      <alignment horizontal="center"/>
    </xf>
    <xf numFmtId="0" fontId="4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2" fillId="0" borderId="2" xfId="0" applyNumberFormat="1" applyFont="1" applyBorder="1" applyAlignment="1">
      <alignment horizontal="center"/>
    </xf>
    <xf numFmtId="0" fontId="44" fillId="0" borderId="0" xfId="0" applyFont="1" applyAlignment="1"/>
    <xf numFmtId="0" fontId="25" fillId="0" borderId="0" xfId="0" applyFont="1" applyAlignment="1"/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166" fontId="8" fillId="0" borderId="2" xfId="1" applyNumberFormat="1" applyFont="1" applyBorder="1" applyAlignment="1" applyProtection="1">
      <alignment horizontal="center"/>
    </xf>
    <xf numFmtId="166" fontId="8" fillId="0" borderId="2" xfId="1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right"/>
    </xf>
    <xf numFmtId="166" fontId="8" fillId="0" borderId="2" xfId="1" applyNumberFormat="1" applyFont="1" applyFill="1" applyBorder="1" applyAlignment="1" applyProtection="1">
      <alignment horizontal="right"/>
    </xf>
    <xf numFmtId="0" fontId="7" fillId="0" borderId="0" xfId="0" applyFont="1" applyFill="1" applyAlignment="1">
      <alignment horizontal="left"/>
    </xf>
    <xf numFmtId="0" fontId="42" fillId="0" borderId="0" xfId="0" applyFont="1" applyAlignment="1">
      <alignment vertical="center"/>
    </xf>
    <xf numFmtId="0" fontId="37" fillId="0" borderId="5" xfId="2" applyFont="1" applyBorder="1" applyAlignment="1">
      <alignment horizontal="center"/>
    </xf>
    <xf numFmtId="0" fontId="36" fillId="5" borderId="2" xfId="0" applyFont="1" applyFill="1" applyBorder="1" applyAlignment="1">
      <alignment horizontal="center"/>
    </xf>
    <xf numFmtId="0" fontId="36" fillId="4" borderId="2" xfId="0" applyFont="1" applyFill="1" applyBorder="1" applyAlignment="1">
      <alignment wrapText="1"/>
    </xf>
    <xf numFmtId="0" fontId="38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36" fillId="5" borderId="2" xfId="0" applyFont="1" applyFill="1" applyBorder="1" applyAlignment="1">
      <alignment wrapText="1"/>
    </xf>
    <xf numFmtId="0" fontId="38" fillId="5" borderId="2" xfId="0" applyFont="1" applyFill="1" applyBorder="1" applyAlignment="1">
      <alignment wrapText="1"/>
    </xf>
    <xf numFmtId="0" fontId="36" fillId="4" borderId="5" xfId="0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7" fillId="4" borderId="2" xfId="2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 wrapText="1"/>
    </xf>
    <xf numFmtId="0" fontId="6" fillId="5" borderId="2" xfId="1" applyFont="1" applyFill="1" applyBorder="1" applyAlignment="1">
      <alignment horizontal="center"/>
    </xf>
    <xf numFmtId="0" fontId="6" fillId="5" borderId="2" xfId="0" applyFont="1" applyFill="1" applyBorder="1" applyAlignment="1">
      <alignment wrapText="1"/>
    </xf>
    <xf numFmtId="165" fontId="8" fillId="0" borderId="2" xfId="1" applyNumberFormat="1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165" fontId="8" fillId="0" borderId="2" xfId="1" applyNumberFormat="1" applyFont="1" applyBorder="1" applyAlignment="1">
      <alignment horizontal="center" vertical="center"/>
    </xf>
    <xf numFmtId="0" fontId="37" fillId="5" borderId="5" xfId="1" applyFont="1" applyFill="1" applyBorder="1" applyAlignment="1">
      <alignment horizontal="center" wrapText="1"/>
    </xf>
    <xf numFmtId="0" fontId="42" fillId="5" borderId="2" xfId="0" applyFont="1" applyFill="1" applyBorder="1" applyAlignment="1" applyProtection="1">
      <alignment horizontal="center"/>
    </xf>
    <xf numFmtId="0" fontId="42" fillId="5" borderId="2" xfId="0" applyFont="1" applyFill="1" applyBorder="1" applyAlignment="1">
      <alignment horizontal="center"/>
    </xf>
    <xf numFmtId="0" fontId="37" fillId="5" borderId="2" xfId="2" applyFont="1" applyFill="1" applyBorder="1" applyAlignment="1">
      <alignment horizontal="center" wrapText="1"/>
    </xf>
    <xf numFmtId="0" fontId="36" fillId="5" borderId="2" xfId="0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44" fillId="0" borderId="3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3" xfId="0" applyFont="1" applyBorder="1" applyAlignment="1">
      <alignment horizontal="center" vertical="distributed"/>
    </xf>
    <xf numFmtId="0" fontId="44" fillId="0" borderId="4" xfId="0" applyFont="1" applyBorder="1" applyAlignment="1">
      <alignment horizontal="center" vertical="distributed"/>
    </xf>
    <xf numFmtId="0" fontId="44" fillId="0" borderId="5" xfId="0" applyFont="1" applyBorder="1" applyAlignment="1">
      <alignment horizontal="center" vertical="distributed"/>
    </xf>
    <xf numFmtId="0" fontId="44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1" fillId="4" borderId="6" xfId="0" applyFont="1" applyFill="1" applyBorder="1" applyAlignment="1">
      <alignment horizontal="center"/>
    </xf>
    <xf numFmtId="0" fontId="36" fillId="4" borderId="6" xfId="0" applyFont="1" applyFill="1" applyBorder="1" applyAlignment="1">
      <alignment horizontal="center"/>
    </xf>
    <xf numFmtId="0" fontId="41" fillId="4" borderId="2" xfId="0" applyFont="1" applyFill="1" applyBorder="1" applyAlignment="1">
      <alignment horizontal="center"/>
    </xf>
    <xf numFmtId="0" fontId="36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0" fillId="4" borderId="4" xfId="1" applyFont="1" applyFill="1" applyBorder="1" applyAlignment="1">
      <alignment horizontal="center"/>
    </xf>
    <xf numFmtId="0" fontId="40" fillId="4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G:\Documents\OneDrive\&#1055;&#1088;&#1086;&#1077;&#1082;&#1090;&#1099;\&#1044;&#1070;&#1057;&#1064;%203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244"/>
  <sheetViews>
    <sheetView view="pageBreakPreview" topLeftCell="A142" zoomScale="85" zoomScaleNormal="58" zoomScaleSheetLayoutView="85" workbookViewId="0">
      <selection activeCell="H161" sqref="H161"/>
    </sheetView>
  </sheetViews>
  <sheetFormatPr defaultColWidth="29.85546875" defaultRowHeight="18.75"/>
  <cols>
    <col min="1" max="1" width="7.85546875" style="29" customWidth="1"/>
    <col min="2" max="2" width="24.5703125" style="28" customWidth="1"/>
    <col min="3" max="3" width="11" style="28" customWidth="1"/>
    <col min="4" max="4" width="12.28515625" style="30" customWidth="1"/>
    <col min="5" max="5" width="8.85546875" style="30" customWidth="1"/>
    <col min="6" max="6" width="11.85546875" style="30" customWidth="1"/>
    <col min="7" max="7" width="7.7109375" style="30" customWidth="1"/>
    <col min="8" max="8" width="33.85546875" style="29" customWidth="1"/>
    <col min="9" max="10" width="9.140625" style="28" customWidth="1"/>
    <col min="11" max="11" width="1.85546875" style="28" bestFit="1" customWidth="1"/>
    <col min="12" max="254" width="9.140625" style="28" customWidth="1"/>
    <col min="255" max="255" width="4.5703125" style="28" customWidth="1"/>
    <col min="256" max="16384" width="29.85546875" style="28"/>
  </cols>
  <sheetData>
    <row r="1" spans="1:9" ht="21.75" customHeight="1">
      <c r="A1" s="184" t="s">
        <v>22</v>
      </c>
      <c r="B1" s="184"/>
      <c r="C1" s="184"/>
      <c r="D1" s="184"/>
      <c r="E1" s="184"/>
      <c r="F1" s="184"/>
      <c r="G1" s="184"/>
      <c r="H1" s="184"/>
      <c r="I1" s="131"/>
    </row>
    <row r="2" spans="1:9" ht="21" customHeight="1">
      <c r="A2" s="191" t="s">
        <v>75</v>
      </c>
      <c r="B2" s="191"/>
      <c r="C2" s="191"/>
      <c r="D2" s="191"/>
      <c r="E2" s="191"/>
      <c r="F2" s="191"/>
      <c r="G2" s="191"/>
      <c r="H2" s="191"/>
      <c r="I2" s="160"/>
    </row>
    <row r="3" spans="1:9" ht="15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ht="15" customHeight="1">
      <c r="A4" s="192" t="s">
        <v>133</v>
      </c>
      <c r="B4" s="192"/>
      <c r="C4" s="192"/>
      <c r="D4" s="192"/>
      <c r="E4" s="133"/>
      <c r="F4" s="196" t="s">
        <v>167</v>
      </c>
      <c r="G4" s="196"/>
      <c r="H4" s="196"/>
      <c r="I4" s="134"/>
    </row>
    <row r="5" spans="1:9" ht="15" customHeight="1">
      <c r="A5" s="132"/>
      <c r="B5" s="135"/>
      <c r="C5" s="135"/>
      <c r="D5" s="132"/>
      <c r="E5" s="132"/>
      <c r="F5" s="132"/>
      <c r="G5" s="132"/>
      <c r="H5" s="132"/>
      <c r="I5" s="135"/>
    </row>
    <row r="6" spans="1:9" s="27" customFormat="1" ht="47.25">
      <c r="A6" s="136" t="s">
        <v>17</v>
      </c>
      <c r="B6" s="136" t="s">
        <v>1</v>
      </c>
      <c r="C6" s="136" t="s">
        <v>55</v>
      </c>
      <c r="D6" s="136" t="s">
        <v>23</v>
      </c>
      <c r="E6" s="136" t="s">
        <v>24</v>
      </c>
      <c r="F6" s="136" t="s">
        <v>25</v>
      </c>
      <c r="G6" s="136" t="s">
        <v>26</v>
      </c>
      <c r="H6" s="136" t="s">
        <v>135</v>
      </c>
      <c r="I6" s="137"/>
    </row>
    <row r="7" spans="1:9" s="27" customFormat="1" ht="15.75" customHeight="1">
      <c r="A7" s="193" t="s">
        <v>217</v>
      </c>
      <c r="B7" s="194"/>
      <c r="C7" s="194"/>
      <c r="D7" s="194"/>
      <c r="E7" s="194"/>
      <c r="F7" s="194"/>
      <c r="G7" s="194"/>
      <c r="H7" s="195"/>
      <c r="I7" s="137"/>
    </row>
    <row r="8" spans="1:9" s="27" customFormat="1" ht="15.75">
      <c r="A8" s="144">
        <v>1</v>
      </c>
      <c r="B8" s="108" t="s">
        <v>155</v>
      </c>
      <c r="C8" s="99">
        <v>2014</v>
      </c>
      <c r="D8" s="145">
        <f>IFERROR(INDEX('Силовая младшие'!$I$8:$I$74,MATCH(B8,'Силовая младшие'!$C$8:$C$74,0),0),0)</f>
        <v>200</v>
      </c>
      <c r="E8" s="146">
        <f>IFERROR(INDEX(Лыжи!$G$17:$G$32,MATCH(B8,Лыжи!$B$17:$B$32,0),0),0)</f>
        <v>41</v>
      </c>
      <c r="F8" s="146">
        <f>IFERROR(INDEX(Плавание!$E$8:$E$45,MATCH(B8,Плавание!$B$8:$B$45,0),0),0)</f>
        <v>200</v>
      </c>
      <c r="G8" s="146">
        <f t="shared" ref="G8:G23" si="0">D8+E8+F8</f>
        <v>441</v>
      </c>
      <c r="H8" s="102" t="s">
        <v>61</v>
      </c>
      <c r="I8" s="137"/>
    </row>
    <row r="9" spans="1:9" s="27" customFormat="1" ht="15.75">
      <c r="A9" s="144">
        <v>2</v>
      </c>
      <c r="B9" s="109" t="s">
        <v>84</v>
      </c>
      <c r="C9" s="113">
        <v>2014</v>
      </c>
      <c r="D9" s="145">
        <f>IFERROR(INDEX('Силовая младшие'!$I$8:$I$74,MATCH(B9,'Силовая младшие'!$C$8:$C$74,0),0),0)</f>
        <v>109</v>
      </c>
      <c r="E9" s="146">
        <f>IFERROR(INDEX(Лыжи!$G$17:$G$32,MATCH(B9,Лыжи!$B$17:$B$32,0),0),0)</f>
        <v>146</v>
      </c>
      <c r="F9" s="146">
        <f>IFERROR(INDEX(Плавание!$E$8:$E$45,MATCH(B9,Плавание!$B$8:$B$45,0),0),0)</f>
        <v>141</v>
      </c>
      <c r="G9" s="146">
        <f t="shared" si="0"/>
        <v>396</v>
      </c>
      <c r="H9" s="104" t="s">
        <v>40</v>
      </c>
      <c r="I9" s="137"/>
    </row>
    <row r="10" spans="1:9" s="27" customFormat="1" ht="30">
      <c r="A10" s="144">
        <v>3</v>
      </c>
      <c r="B10" s="109" t="s">
        <v>91</v>
      </c>
      <c r="C10" s="112">
        <v>2013</v>
      </c>
      <c r="D10" s="145">
        <f>IFERROR(INDEX('Силовая младшие'!$I$8:$I$74,MATCH(B10,'Силовая младшие'!$C$8:$C$74,0),0),0)</f>
        <v>109</v>
      </c>
      <c r="E10" s="146">
        <f>IFERROR(INDEX(Лыжи!$G$17:$G$32,MATCH(B10,Лыжи!$B$17:$B$32,0),0),0)</f>
        <v>111</v>
      </c>
      <c r="F10" s="146">
        <f>IFERROR(INDEX(Плавание!$E$8:$E$45,MATCH(B10,Плавание!$B$8:$B$45,0),0),0)</f>
        <v>164</v>
      </c>
      <c r="G10" s="146">
        <f t="shared" si="0"/>
        <v>384</v>
      </c>
      <c r="H10" s="104" t="s">
        <v>147</v>
      </c>
      <c r="I10" s="137"/>
    </row>
    <row r="11" spans="1:9" s="27" customFormat="1" ht="30">
      <c r="A11" s="144">
        <v>4</v>
      </c>
      <c r="B11" s="109" t="s">
        <v>90</v>
      </c>
      <c r="C11" s="111">
        <v>2013</v>
      </c>
      <c r="D11" s="145">
        <f>IFERROR(INDEX('Силовая младшие'!$I$8:$I$74,MATCH(B11,'Силовая младшие'!$C$8:$C$74,0),0),0)</f>
        <v>107</v>
      </c>
      <c r="E11" s="146">
        <f>IFERROR(INDEX(Лыжи!$G$17:$G$32,MATCH(B11,Лыжи!$B$17:$B$32,0),0),0)</f>
        <v>200</v>
      </c>
      <c r="F11" s="146">
        <f>IFERROR(INDEX(Плавание!$E$8:$E$45,MATCH(B11,Плавание!$B$8:$B$45,0),0),0)</f>
        <v>67</v>
      </c>
      <c r="G11" s="146">
        <f t="shared" si="0"/>
        <v>374</v>
      </c>
      <c r="H11" s="104" t="s">
        <v>147</v>
      </c>
      <c r="I11" s="137"/>
    </row>
    <row r="12" spans="1:9" s="27" customFormat="1" ht="30">
      <c r="A12" s="144">
        <v>5</v>
      </c>
      <c r="B12" s="109" t="s">
        <v>88</v>
      </c>
      <c r="C12" s="113">
        <v>2013</v>
      </c>
      <c r="D12" s="145">
        <f>IFERROR(INDEX('Силовая младшие'!$I$8:$I$74,MATCH(B12,'Силовая младшие'!$C$8:$C$74,0),0),0)</f>
        <v>167</v>
      </c>
      <c r="E12" s="146">
        <f>IFERROR(INDEX(Лыжи!$G$17:$G$32,MATCH(B12,Лыжи!$B$17:$B$32,0),0),0)</f>
        <v>173</v>
      </c>
      <c r="F12" s="146">
        <f>IFERROR(INDEX(Плавание!$E$8:$E$45,MATCH(B12,Плавание!$B$8:$B$45,0),0),0)</f>
        <v>1</v>
      </c>
      <c r="G12" s="146">
        <f t="shared" si="0"/>
        <v>341</v>
      </c>
      <c r="H12" s="104" t="s">
        <v>147</v>
      </c>
      <c r="I12" s="137"/>
    </row>
    <row r="13" spans="1:9" s="27" customFormat="1" ht="30">
      <c r="A13" s="144">
        <v>6</v>
      </c>
      <c r="B13" s="109" t="s">
        <v>156</v>
      </c>
      <c r="C13" s="105">
        <v>2013</v>
      </c>
      <c r="D13" s="145">
        <f>IFERROR(INDEX('Силовая младшие'!$I$8:$I$74,MATCH(B13,'Силовая младшие'!$C$8:$C$74,0),0),0)</f>
        <v>51</v>
      </c>
      <c r="E13" s="146">
        <f>IFERROR(INDEX(Лыжи!$G$17:$G$32,MATCH(B13,Лыжи!$B$17:$B$32,0),0),0)</f>
        <v>88</v>
      </c>
      <c r="F13" s="146">
        <f>IFERROR(INDEX(Плавание!$E$8:$E$45,MATCH(B13,Плавание!$B$8:$B$45,0),0),0)</f>
        <v>176</v>
      </c>
      <c r="G13" s="146">
        <f t="shared" si="0"/>
        <v>315</v>
      </c>
      <c r="H13" s="104" t="s">
        <v>147</v>
      </c>
      <c r="I13" s="137"/>
    </row>
    <row r="14" spans="1:9" s="27" customFormat="1" ht="15.75">
      <c r="A14" s="144">
        <v>7</v>
      </c>
      <c r="B14" s="108" t="s">
        <v>152</v>
      </c>
      <c r="C14" s="110">
        <v>2013</v>
      </c>
      <c r="D14" s="145">
        <f>IFERROR(INDEX('Силовая младшие'!$I$8:$I$74,MATCH(B14,'Силовая младшие'!$C$8:$C$74,0),0),0)</f>
        <v>69</v>
      </c>
      <c r="E14" s="146">
        <f>IFERROR(INDEX(Лыжи!$G$17:$G$32,MATCH(B14,Лыжи!$B$17:$B$32,0),0),0)</f>
        <v>59</v>
      </c>
      <c r="F14" s="146">
        <f>IFERROR(INDEX(Плавание!$E$8:$E$45,MATCH(B14,Плавание!$B$8:$B$45,0),0),0)</f>
        <v>180</v>
      </c>
      <c r="G14" s="146">
        <f t="shared" si="0"/>
        <v>308</v>
      </c>
      <c r="H14" s="118" t="s">
        <v>63</v>
      </c>
      <c r="I14" s="137"/>
    </row>
    <row r="15" spans="1:9" s="27" customFormat="1" ht="15.75">
      <c r="A15" s="144">
        <v>8</v>
      </c>
      <c r="B15" s="109" t="s">
        <v>87</v>
      </c>
      <c r="C15" s="105">
        <v>2013</v>
      </c>
      <c r="D15" s="145">
        <f>IFERROR(INDEX('Силовая младшие'!$I$8:$I$74,MATCH(B15,'Силовая младшие'!$C$8:$C$74,0),0),0)</f>
        <v>142</v>
      </c>
      <c r="E15" s="146">
        <f>IFERROR(INDEX(Лыжи!$G$17:$G$32,MATCH(B15,Лыжи!$B$17:$B$32,0),0),0)</f>
        <v>131</v>
      </c>
      <c r="F15" s="146">
        <f>IFERROR(INDEX(Плавание!$E$8:$E$45,MATCH(B15,Плавание!$B$8:$B$45,0),0),0)</f>
        <v>1</v>
      </c>
      <c r="G15" s="146">
        <f t="shared" si="0"/>
        <v>274</v>
      </c>
      <c r="H15" s="104" t="s">
        <v>63</v>
      </c>
      <c r="I15" s="137"/>
    </row>
    <row r="16" spans="1:9" s="27" customFormat="1" ht="30">
      <c r="A16" s="144">
        <v>9</v>
      </c>
      <c r="B16" s="109" t="s">
        <v>85</v>
      </c>
      <c r="C16" s="110">
        <v>2013</v>
      </c>
      <c r="D16" s="145">
        <f>IFERROR(INDEX('Силовая младшие'!$I$8:$I$74,MATCH(B16,'Силовая младшие'!$C$8:$C$74,0),0),0)</f>
        <v>60</v>
      </c>
      <c r="E16" s="146">
        <f>IFERROR(INDEX(Лыжи!$G$17:$G$32,MATCH(B16,Лыжи!$B$17:$B$32,0),0),0)</f>
        <v>129</v>
      </c>
      <c r="F16" s="146">
        <f>IFERROR(INDEX(Плавание!$E$8:$E$45,MATCH(B16,Плавание!$B$8:$B$45,0),0),0)</f>
        <v>81</v>
      </c>
      <c r="G16" s="146">
        <f t="shared" si="0"/>
        <v>270</v>
      </c>
      <c r="H16" s="104" t="s">
        <v>147</v>
      </c>
      <c r="I16" s="137"/>
    </row>
    <row r="17" spans="1:9" s="27" customFormat="1" ht="30">
      <c r="A17" s="144">
        <v>10</v>
      </c>
      <c r="B17" s="109" t="s">
        <v>86</v>
      </c>
      <c r="C17" s="161">
        <v>2013</v>
      </c>
      <c r="D17" s="145">
        <f>IFERROR(INDEX('Силовая младшие'!$I$8:$I$74,MATCH(B17,'Силовая младшие'!$C$8:$C$74,0),0),0)</f>
        <v>96</v>
      </c>
      <c r="E17" s="146">
        <f>IFERROR(INDEX(Лыжи!$G$17:$G$32,MATCH(B17,Лыжи!$B$17:$B$32,0),0),0)</f>
        <v>102</v>
      </c>
      <c r="F17" s="146">
        <f>IFERROR(INDEX(Плавание!$E$8:$E$45,MATCH(B17,Плавание!$B$8:$B$45,0),0),0)</f>
        <v>54</v>
      </c>
      <c r="G17" s="146">
        <f t="shared" si="0"/>
        <v>252</v>
      </c>
      <c r="H17" s="104" t="s">
        <v>147</v>
      </c>
      <c r="I17" s="137"/>
    </row>
    <row r="18" spans="1:9" s="27" customFormat="1" ht="15.75">
      <c r="A18" s="144">
        <v>11</v>
      </c>
      <c r="B18" s="108" t="s">
        <v>154</v>
      </c>
      <c r="C18" s="110">
        <v>2013</v>
      </c>
      <c r="D18" s="145">
        <f>IFERROR(INDEX('Силовая младшие'!$I$8:$I$74,MATCH(B18,'Силовая младшие'!$C$8:$C$74,0),0),0)</f>
        <v>113</v>
      </c>
      <c r="E18" s="146">
        <f>IFERROR(INDEX(Лыжи!$G$17:$G$32,MATCH(B18,Лыжи!$B$17:$B$32,0),0),0)</f>
        <v>1</v>
      </c>
      <c r="F18" s="146">
        <f>IFERROR(INDEX(Плавание!$E$8:$E$45,MATCH(B18,Плавание!$B$8:$B$45,0),0),0)</f>
        <v>134</v>
      </c>
      <c r="G18" s="146">
        <f t="shared" si="0"/>
        <v>248</v>
      </c>
      <c r="H18" s="102" t="s">
        <v>40</v>
      </c>
      <c r="I18" s="137"/>
    </row>
    <row r="19" spans="1:9" s="27" customFormat="1" ht="15.75">
      <c r="A19" s="144">
        <v>12</v>
      </c>
      <c r="B19" s="109" t="s">
        <v>160</v>
      </c>
      <c r="C19" s="113">
        <v>2013</v>
      </c>
      <c r="D19" s="145">
        <f>IFERROR(INDEX('Силовая младшие'!$I$8:$I$74,MATCH(B19,'Силовая младшие'!$C$8:$C$74,0),0),0)</f>
        <v>120</v>
      </c>
      <c r="E19" s="146">
        <f>IFERROR(INDEX(Лыжи!$G$17:$G$32,MATCH(B19,Лыжи!$B$17:$B$32,0),0),0)</f>
        <v>28</v>
      </c>
      <c r="F19" s="146">
        <f>IFERROR(INDEX(Плавание!$E$8:$E$45,MATCH(B19,Плавание!$B$8:$B$45,0),0),0)</f>
        <v>61</v>
      </c>
      <c r="G19" s="146">
        <f t="shared" si="0"/>
        <v>209</v>
      </c>
      <c r="H19" s="104" t="s">
        <v>40</v>
      </c>
      <c r="I19" s="137"/>
    </row>
    <row r="20" spans="1:9" s="27" customFormat="1" ht="15.75">
      <c r="A20" s="144">
        <v>13</v>
      </c>
      <c r="B20" s="109" t="s">
        <v>157</v>
      </c>
      <c r="C20" s="105">
        <v>2013</v>
      </c>
      <c r="D20" s="145">
        <f>IFERROR(INDEX('Силовая младшие'!$I$8:$I$74,MATCH(B20,'Силовая младшие'!$C$8:$C$74,0),0),0)</f>
        <v>67</v>
      </c>
      <c r="E20" s="146">
        <f>IFERROR(INDEX(Лыжи!$G$17:$G$32,MATCH(B20,Лыжи!$B$17:$B$32,0),0),0)</f>
        <v>123</v>
      </c>
      <c r="F20" s="146">
        <f>IFERROR(INDEX(Плавание!$E$8:$E$45,MATCH(B20,Плавание!$B$8:$B$45,0),0),0)</f>
        <v>1</v>
      </c>
      <c r="G20" s="146">
        <f t="shared" si="0"/>
        <v>191</v>
      </c>
      <c r="H20" s="104" t="s">
        <v>40</v>
      </c>
      <c r="I20" s="137"/>
    </row>
    <row r="21" spans="1:9" s="27" customFormat="1" ht="15.75">
      <c r="A21" s="144">
        <v>14</v>
      </c>
      <c r="B21" s="108" t="s">
        <v>218</v>
      </c>
      <c r="C21" s="110">
        <v>2013</v>
      </c>
      <c r="D21" s="145">
        <f>IFERROR(INDEX('Силовая младшие'!$I$8:$I$74,MATCH(B21,'Силовая младшие'!$C$8:$C$74,0),0),0)</f>
        <v>89</v>
      </c>
      <c r="E21" s="146">
        <f>IFERROR(INDEX(Лыжи!$G$17:$G$32,MATCH(B21,Лыжи!$B$17:$B$32,0),0),0)</f>
        <v>49</v>
      </c>
      <c r="F21" s="146">
        <f>IFERROR(INDEX(Плавание!$E$8:$E$45,MATCH(B21,Плавание!$B$8:$B$45,0),0),0)</f>
        <v>37</v>
      </c>
      <c r="G21" s="146">
        <f t="shared" si="0"/>
        <v>175</v>
      </c>
      <c r="H21" s="102" t="s">
        <v>40</v>
      </c>
      <c r="I21" s="137"/>
    </row>
    <row r="22" spans="1:9" s="27" customFormat="1" ht="15.75">
      <c r="A22" s="144">
        <v>15</v>
      </c>
      <c r="B22" s="109" t="s">
        <v>153</v>
      </c>
      <c r="C22" s="110">
        <v>2013</v>
      </c>
      <c r="D22" s="145">
        <f>IFERROR(INDEX('Силовая младшие'!$I$8:$I$74,MATCH(B22,'Силовая младшие'!$C$8:$C$74,0),0),0)</f>
        <v>113</v>
      </c>
      <c r="E22" s="146">
        <f>IFERROR(INDEX(Лыжи!$G$17:$G$32,MATCH(B22,Лыжи!$B$17:$B$32,0),0),0)</f>
        <v>3</v>
      </c>
      <c r="F22" s="146">
        <f>IFERROR(INDEX(Плавание!$E$8:$E$45,MATCH(B22,Плавание!$B$8:$B$45,0),0),0)</f>
        <v>46</v>
      </c>
      <c r="G22" s="146">
        <f t="shared" si="0"/>
        <v>162</v>
      </c>
      <c r="H22" s="104" t="s">
        <v>63</v>
      </c>
      <c r="I22" s="137"/>
    </row>
    <row r="23" spans="1:9" s="27" customFormat="1" ht="15.75">
      <c r="A23" s="144">
        <v>16</v>
      </c>
      <c r="B23" s="109" t="s">
        <v>158</v>
      </c>
      <c r="C23" s="110">
        <v>2013</v>
      </c>
      <c r="D23" s="145">
        <f>IFERROR(INDEX('Силовая младшие'!$I$8:$I$74,MATCH(B23,'Силовая младшие'!$C$8:$C$74,0),0),0)</f>
        <v>84</v>
      </c>
      <c r="E23" s="146">
        <f>IFERROR(INDEX(Лыжи!$G$17:$G$32,MATCH(B23,Лыжи!$B$17:$B$32,0),0),0)</f>
        <v>1</v>
      </c>
      <c r="F23" s="146">
        <f>IFERROR(INDEX(Плавание!$E$8:$E$45,MATCH(B23,Плавание!$B$8:$B$45,0),0),0)</f>
        <v>1</v>
      </c>
      <c r="G23" s="146">
        <f t="shared" si="0"/>
        <v>86</v>
      </c>
      <c r="H23" s="104" t="s">
        <v>63</v>
      </c>
      <c r="I23" s="137"/>
    </row>
    <row r="24" spans="1:9" s="27" customFormat="1" ht="15.75">
      <c r="A24" s="144" t="s">
        <v>231</v>
      </c>
      <c r="B24" s="166" t="s">
        <v>161</v>
      </c>
      <c r="C24" s="179">
        <v>2013</v>
      </c>
      <c r="D24" s="180">
        <f>IFERROR(INDEX('Силовая младшие'!$I$8:$I$74,MATCH(B24,'Силовая младшие'!$C$8:$C$74,0),0),0)</f>
        <v>104</v>
      </c>
      <c r="E24" s="181" t="s">
        <v>219</v>
      </c>
      <c r="F24" s="181">
        <f>IFERROR(INDEX(Плавание!$E$8:$E$45,MATCH(B24,Плавание!$B$8:$B$45,0),0),0)</f>
        <v>1</v>
      </c>
      <c r="G24" s="181"/>
      <c r="H24" s="182" t="s">
        <v>40</v>
      </c>
      <c r="I24" s="137"/>
    </row>
    <row r="25" spans="1:9" s="27" customFormat="1" ht="15.75">
      <c r="A25" s="144" t="s">
        <v>231</v>
      </c>
      <c r="B25" s="166" t="s">
        <v>159</v>
      </c>
      <c r="C25" s="179">
        <v>2013</v>
      </c>
      <c r="D25" s="180" t="s">
        <v>219</v>
      </c>
      <c r="E25" s="181" t="s">
        <v>219</v>
      </c>
      <c r="F25" s="181">
        <f>IFERROR(INDEX(Плавание!$E$8:$E$45,MATCH(B25,Плавание!$B$8:$B$45,0),0),0)</f>
        <v>67</v>
      </c>
      <c r="G25" s="181"/>
      <c r="H25" s="182" t="s">
        <v>63</v>
      </c>
      <c r="I25" s="137"/>
    </row>
    <row r="26" spans="1:9" ht="18" customHeight="1">
      <c r="A26" s="185" t="s">
        <v>150</v>
      </c>
      <c r="B26" s="186"/>
      <c r="C26" s="186"/>
      <c r="D26" s="186"/>
      <c r="E26" s="186"/>
      <c r="F26" s="186"/>
      <c r="G26" s="186"/>
      <c r="H26" s="187"/>
      <c r="I26" s="135"/>
    </row>
    <row r="27" spans="1:9" ht="29.25" customHeight="1">
      <c r="A27" s="144">
        <v>1</v>
      </c>
      <c r="B27" s="106" t="s">
        <v>81</v>
      </c>
      <c r="C27" s="107">
        <v>2015</v>
      </c>
      <c r="D27" s="145">
        <f>IFERROR(INDEX('Силовая младшие'!$I$8:$I$74,MATCH(B27,'Силовая младшие'!$C$8:$C$74,0),0),0)</f>
        <v>200</v>
      </c>
      <c r="E27" s="145">
        <f>IFERROR(INDEX(Лыжи!$G$8:$G$43,MATCH(B27,Лыжи!$B$8:$B$43,0),0),0)</f>
        <v>200</v>
      </c>
      <c r="F27" s="146">
        <f>IFERROR(INDEX(Плавание!$E$8:$E$45,MATCH(B27,Плавание!$B$8:$B$45,0),0),0)</f>
        <v>124</v>
      </c>
      <c r="G27" s="145">
        <f t="shared" ref="G27:G34" si="1">D27+E27+F27</f>
        <v>524</v>
      </c>
      <c r="H27" s="104" t="s">
        <v>147</v>
      </c>
      <c r="I27" s="135"/>
    </row>
    <row r="28" spans="1:9" ht="30" customHeight="1">
      <c r="A28" s="144">
        <v>2</v>
      </c>
      <c r="B28" s="71" t="s">
        <v>79</v>
      </c>
      <c r="C28" s="103">
        <v>2013</v>
      </c>
      <c r="D28" s="145">
        <f>IFERROR(INDEX('Силовая младшие'!$I$8:$I$74,MATCH(B28,'Силовая младшие'!$C$8:$C$74,0),0),0)</f>
        <v>157</v>
      </c>
      <c r="E28" s="145">
        <f>IFERROR(INDEX(Лыжи!$G$8:$G$43,MATCH(B28,Лыжи!$B$8:$B$43,0),0),0)</f>
        <v>1</v>
      </c>
      <c r="F28" s="146">
        <f>IFERROR(INDEX(Плавание!$E$8:$E$45,MATCH(B28,Плавание!$B$8:$B$45,0),0),0)</f>
        <v>108</v>
      </c>
      <c r="G28" s="145">
        <f t="shared" si="1"/>
        <v>266</v>
      </c>
      <c r="H28" s="104" t="s">
        <v>63</v>
      </c>
      <c r="I28" s="135"/>
    </row>
    <row r="29" spans="1:9">
      <c r="A29" s="144">
        <v>2</v>
      </c>
      <c r="B29" s="106" t="s">
        <v>80</v>
      </c>
      <c r="C29" s="107">
        <v>2013</v>
      </c>
      <c r="D29" s="145">
        <f>IFERROR(INDEX('Силовая младшие'!$I$8:$I$74,MATCH(B29,'Силовая младшие'!$C$8:$C$74,0),0),0)</f>
        <v>63</v>
      </c>
      <c r="E29" s="145">
        <f>IFERROR(INDEX(Лыжи!$G$8:$G$43,MATCH(B29,Лыжи!$B$8:$B$43,0),0),0)</f>
        <v>3</v>
      </c>
      <c r="F29" s="146">
        <f>IFERROR(INDEX(Плавание!$E$8:$E$45,MATCH(B29,Плавание!$B$8:$B$45,0),0),0)</f>
        <v>200</v>
      </c>
      <c r="G29" s="145">
        <f t="shared" si="1"/>
        <v>266</v>
      </c>
      <c r="H29" s="104" t="s">
        <v>63</v>
      </c>
      <c r="I29" s="135"/>
    </row>
    <row r="30" spans="1:9">
      <c r="A30" s="144">
        <v>3</v>
      </c>
      <c r="B30" s="183" t="s">
        <v>146</v>
      </c>
      <c r="C30" s="99">
        <v>2013</v>
      </c>
      <c r="D30" s="145">
        <f>IFERROR(INDEX('Силовая младшие'!$I$8:$I$74,MATCH(B30,'Силовая младшие'!$C$8:$C$74,0),0),0)</f>
        <v>123</v>
      </c>
      <c r="E30" s="145">
        <f>IFERROR(INDEX(Лыжи!$G$8:$G$43,MATCH(B30,Лыжи!$B$8:$B$43,0),0),0)</f>
        <v>32</v>
      </c>
      <c r="F30" s="146">
        <f>IFERROR(INDEX(Плавание!$E$8:$E$45,MATCH(B30,Плавание!$B$8:$B$45,0),0),0)</f>
        <v>83</v>
      </c>
      <c r="G30" s="145">
        <f t="shared" si="1"/>
        <v>238</v>
      </c>
      <c r="H30" s="104" t="s">
        <v>40</v>
      </c>
      <c r="I30" s="135"/>
    </row>
    <row r="31" spans="1:9">
      <c r="A31" s="144">
        <v>4</v>
      </c>
      <c r="B31" s="100" t="s">
        <v>77</v>
      </c>
      <c r="C31" s="101">
        <v>2014</v>
      </c>
      <c r="D31" s="145">
        <f>IFERROR(INDEX('Силовая младшие'!$I$8:$I$74,MATCH(B31,'Силовая младшие'!$C$8:$C$74,0),0),0)</f>
        <v>97</v>
      </c>
      <c r="E31" s="145">
        <f>IFERROR(INDEX(Лыжи!$G$8:$G$43,MATCH(B31,Лыжи!$B$8:$B$43,0),0),0)</f>
        <v>109</v>
      </c>
      <c r="F31" s="146">
        <f>IFERROR(INDEX(Плавание!$E$8:$E$45,MATCH(B31,Плавание!$B$8:$B$45,0),0),0)</f>
        <v>29</v>
      </c>
      <c r="G31" s="145">
        <f t="shared" si="1"/>
        <v>235</v>
      </c>
      <c r="H31" s="104" t="s">
        <v>61</v>
      </c>
      <c r="I31" s="135"/>
    </row>
    <row r="32" spans="1:9">
      <c r="A32" s="144">
        <v>5</v>
      </c>
      <c r="B32" s="106" t="s">
        <v>149</v>
      </c>
      <c r="C32" s="107">
        <v>2013</v>
      </c>
      <c r="D32" s="145">
        <f>IFERROR(INDEX('Силовая младшие'!$I$8:$I$74,MATCH(B32,'Силовая младшие'!$C$8:$C$74,0),0),0)</f>
        <v>157</v>
      </c>
      <c r="E32" s="145">
        <f>IFERROR(INDEX(Лыжи!$G$8:$G$43,MATCH(B32,Лыжи!$B$8:$B$43,0),0),0)</f>
        <v>1</v>
      </c>
      <c r="F32" s="146">
        <f>IFERROR(INDEX(Плавание!$E$8:$E$45,MATCH(B32,Плавание!$B$8:$B$45,0),0),0)</f>
        <v>1</v>
      </c>
      <c r="G32" s="145">
        <f t="shared" si="1"/>
        <v>159</v>
      </c>
      <c r="H32" s="104" t="s">
        <v>40</v>
      </c>
      <c r="I32" s="135"/>
    </row>
    <row r="33" spans="1:9">
      <c r="A33" s="144">
        <v>6</v>
      </c>
      <c r="B33" s="71" t="s">
        <v>145</v>
      </c>
      <c r="C33" s="103">
        <v>2014</v>
      </c>
      <c r="D33" s="145">
        <f>IFERROR(INDEX('Силовая младшие'!$I$8:$I$74,MATCH(B33,'Силовая младшие'!$C$8:$C$74,0),0),0)</f>
        <v>153</v>
      </c>
      <c r="E33" s="145">
        <f>IFERROR(INDEX(Лыжи!$G$8:$G$43,MATCH(B33,Лыжи!$B$8:$B$43,0),0),0)</f>
        <v>1</v>
      </c>
      <c r="F33" s="146">
        <f>IFERROR(INDEX(Плавание!$E$8:$E$45,MATCH(B33,Плавание!$B$8:$B$45,0),0),0)</f>
        <v>1</v>
      </c>
      <c r="G33" s="145">
        <f t="shared" si="1"/>
        <v>155</v>
      </c>
      <c r="H33" s="104" t="s">
        <v>40</v>
      </c>
      <c r="I33" s="135"/>
    </row>
    <row r="34" spans="1:9">
      <c r="A34" s="144">
        <v>7</v>
      </c>
      <c r="B34" s="106" t="s">
        <v>148</v>
      </c>
      <c r="C34" s="107">
        <v>2014</v>
      </c>
      <c r="D34" s="145">
        <f>IFERROR(INDEX('Силовая младшие'!$I$8:$I$74,MATCH(B34,'Силовая младшие'!$C$8:$C$74,0),0),0)</f>
        <v>83</v>
      </c>
      <c r="E34" s="145">
        <f>IFERROR(INDEX(Лыжи!$G$8:$G$43,MATCH(B34,Лыжи!$B$8:$B$43,0),0),0)</f>
        <v>51</v>
      </c>
      <c r="F34" s="146">
        <f>IFERROR(INDEX(Плавание!$E$8:$E$45,MATCH(B34,Плавание!$B$8:$B$45,0),0),0)</f>
        <v>18</v>
      </c>
      <c r="G34" s="145">
        <f t="shared" si="1"/>
        <v>152</v>
      </c>
      <c r="H34" s="104" t="s">
        <v>61</v>
      </c>
      <c r="I34" s="135"/>
    </row>
    <row r="35" spans="1:9" ht="18" customHeight="1">
      <c r="A35" s="185" t="s">
        <v>212</v>
      </c>
      <c r="B35" s="186"/>
      <c r="C35" s="186"/>
      <c r="D35" s="186"/>
      <c r="E35" s="186"/>
      <c r="F35" s="186"/>
      <c r="G35" s="186"/>
      <c r="H35" s="187"/>
      <c r="I35" s="135"/>
    </row>
    <row r="36" spans="1:9">
      <c r="A36" s="144">
        <v>1</v>
      </c>
      <c r="B36" s="109" t="s">
        <v>108</v>
      </c>
      <c r="C36" s="120">
        <v>2011</v>
      </c>
      <c r="D36" s="145">
        <f>IFERROR(INDEX('Силовая младшие'!$I$8:$I$74,MATCH(B36,'Силовая младшие'!$C$8:$C$74,0),0),0)</f>
        <v>200</v>
      </c>
      <c r="E36" s="145">
        <f>IFERROR(INDEX(Лыжи!$G$45:$G$66,MATCH(B36,Лыжи!$B$45:$B$66,0),0),0)</f>
        <v>181</v>
      </c>
      <c r="F36" s="147">
        <f>IFERROR(INDEX(Плавание!$E$47:$E$91,MATCH(B36,Плавание!$B$47:$B$91,0),0),0)</f>
        <v>136</v>
      </c>
      <c r="G36" s="146">
        <f t="shared" ref="G36:G57" si="2">D36+E36+F36</f>
        <v>517</v>
      </c>
      <c r="H36" s="104" t="s">
        <v>61</v>
      </c>
      <c r="I36" s="135"/>
    </row>
    <row r="37" spans="1:9">
      <c r="A37" s="144">
        <v>2</v>
      </c>
      <c r="B37" s="108" t="s">
        <v>175</v>
      </c>
      <c r="C37" s="120">
        <v>2011</v>
      </c>
      <c r="D37" s="145">
        <f>IFERROR(INDEX('Силовая младшие'!$I$8:$I$74,MATCH(B37,'Силовая младшие'!$C$8:$C$74,0),0),0)</f>
        <v>142</v>
      </c>
      <c r="E37" s="145">
        <f>IFERROR(INDEX(Лыжи!$G$45:$G$66,MATCH(B37,Лыжи!$B$45:$B$66,0),0),0)</f>
        <v>162</v>
      </c>
      <c r="F37" s="147">
        <f>IFERROR(INDEX(Плавание!$E$47:$E$91,MATCH(B37,Плавание!$B$47:$B$91,0),0),0)</f>
        <v>200</v>
      </c>
      <c r="G37" s="146">
        <f t="shared" si="2"/>
        <v>504</v>
      </c>
      <c r="H37" s="104" t="s">
        <v>63</v>
      </c>
      <c r="I37" s="135"/>
    </row>
    <row r="38" spans="1:9" ht="30.75">
      <c r="A38" s="144">
        <v>3</v>
      </c>
      <c r="B38" s="108" t="s">
        <v>97</v>
      </c>
      <c r="C38" s="120">
        <v>2011</v>
      </c>
      <c r="D38" s="145">
        <f>IFERROR(INDEX('Силовая младшие'!$I$8:$I$74,MATCH(B38,'Силовая младшие'!$C$8:$C$74,0),0),0)</f>
        <v>191</v>
      </c>
      <c r="E38" s="145">
        <f>IFERROR(INDEX(Лыжи!$G$45:$G$66,MATCH(B38,Лыжи!$B$45:$B$66,0),0),0)</f>
        <v>200</v>
      </c>
      <c r="F38" s="147">
        <f>IFERROR(INDEX(Плавание!$E$47:$E$91,MATCH(B38,Плавание!$B$47:$B$91,0),0),0)</f>
        <v>85</v>
      </c>
      <c r="G38" s="146">
        <f t="shared" si="2"/>
        <v>476</v>
      </c>
      <c r="H38" s="104" t="s">
        <v>147</v>
      </c>
      <c r="I38" s="135"/>
    </row>
    <row r="39" spans="1:9" ht="30.75">
      <c r="A39" s="144">
        <v>4</v>
      </c>
      <c r="B39" s="108" t="s">
        <v>71</v>
      </c>
      <c r="C39" s="120">
        <v>2011</v>
      </c>
      <c r="D39" s="145">
        <f>IFERROR(INDEX('Силовая младшие'!$I$8:$I$74,MATCH(B39,'Силовая младшие'!$C$8:$C$74,0),0),0)</f>
        <v>170</v>
      </c>
      <c r="E39" s="145">
        <f>IFERROR(INDEX(Лыжи!$G$45:$G$66,MATCH(B39,Лыжи!$B$45:$B$66,0),0),0)</f>
        <v>126</v>
      </c>
      <c r="F39" s="147">
        <f>IFERROR(INDEX(Плавание!$E$47:$E$91,MATCH(B39,Плавание!$B$47:$B$91,0),0),0)</f>
        <v>136</v>
      </c>
      <c r="G39" s="146">
        <f t="shared" si="2"/>
        <v>432</v>
      </c>
      <c r="H39" s="104" t="s">
        <v>147</v>
      </c>
      <c r="I39" s="135"/>
    </row>
    <row r="40" spans="1:9" ht="30.75">
      <c r="A40" s="144">
        <v>5</v>
      </c>
      <c r="B40" s="109" t="s">
        <v>47</v>
      </c>
      <c r="C40" s="120">
        <v>2011</v>
      </c>
      <c r="D40" s="145">
        <f>IFERROR(INDEX('Силовая младшие'!$I$8:$I$74,MATCH(B40,'Силовая младшие'!$C$8:$C$74,0),0),0)</f>
        <v>156</v>
      </c>
      <c r="E40" s="145">
        <f>IFERROR(INDEX(Лыжи!$G$45:$G$66,MATCH(B40,Лыжи!$B$45:$B$66,0),0),0)</f>
        <v>166</v>
      </c>
      <c r="F40" s="147">
        <f>IFERROR(INDEX(Плавание!$E$47:$E$91,MATCH(B40,Плавание!$B$47:$B$91,0),0),0)</f>
        <v>58</v>
      </c>
      <c r="G40" s="146">
        <f t="shared" si="2"/>
        <v>380</v>
      </c>
      <c r="H40" s="104" t="s">
        <v>147</v>
      </c>
      <c r="I40" s="135"/>
    </row>
    <row r="41" spans="1:9">
      <c r="A41" s="144">
        <v>6</v>
      </c>
      <c r="B41" s="109" t="s">
        <v>172</v>
      </c>
      <c r="C41" s="120">
        <v>2011</v>
      </c>
      <c r="D41" s="145">
        <f>IFERROR(INDEX('Силовая младшие'!$I$8:$I$74,MATCH(B41,'Силовая младшие'!$C$8:$C$74,0),0),0)</f>
        <v>128</v>
      </c>
      <c r="E41" s="145">
        <f>IFERROR(INDEX(Лыжи!$G$45:$G$66,MATCH(B41,Лыжи!$B$45:$B$66,0),0),0)</f>
        <v>154</v>
      </c>
      <c r="F41" s="147">
        <f>IFERROR(INDEX(Плавание!$E$47:$E$91,MATCH(B41,Плавание!$B$47:$B$91,0),0),0)</f>
        <v>79</v>
      </c>
      <c r="G41" s="146">
        <f t="shared" si="2"/>
        <v>361</v>
      </c>
      <c r="H41" s="104" t="s">
        <v>40</v>
      </c>
      <c r="I41" s="135"/>
    </row>
    <row r="42" spans="1:9">
      <c r="A42" s="144">
        <v>7</v>
      </c>
      <c r="B42" s="108" t="s">
        <v>89</v>
      </c>
      <c r="C42" s="120">
        <v>2012</v>
      </c>
      <c r="D42" s="145">
        <f>IFERROR(INDEX('Силовая младшие'!$I$8:$I$74,MATCH(B42,'Силовая младшие'!$C$8:$C$74,0),0),0)</f>
        <v>105</v>
      </c>
      <c r="E42" s="145">
        <f>IFERROR(INDEX(Лыжи!$G$45:$G$66,MATCH(B42,Лыжи!$B$45:$B$66,0),0),0)</f>
        <v>81</v>
      </c>
      <c r="F42" s="147">
        <f>IFERROR(INDEX(Плавание!$E$47:$E$91,MATCH(B42,Плавание!$B$47:$B$91,0),0),0)</f>
        <v>117</v>
      </c>
      <c r="G42" s="146">
        <f t="shared" si="2"/>
        <v>303</v>
      </c>
      <c r="H42" s="104" t="s">
        <v>61</v>
      </c>
      <c r="I42" s="135"/>
    </row>
    <row r="43" spans="1:9">
      <c r="A43" s="144">
        <v>8</v>
      </c>
      <c r="B43" s="109" t="s">
        <v>181</v>
      </c>
      <c r="C43" s="120">
        <v>2012</v>
      </c>
      <c r="D43" s="145">
        <f>IFERROR(INDEX('Силовая младшие'!$I$8:$I$74,MATCH(B43,'Силовая младшие'!$C$8:$C$74,0),0),0)</f>
        <v>91</v>
      </c>
      <c r="E43" s="145">
        <f>IFERROR(INDEX(Лыжи!$G$45:$G$66,MATCH(B43,Лыжи!$B$45:$B$66,0),0),0)</f>
        <v>82</v>
      </c>
      <c r="F43" s="147">
        <f>IFERROR(INDEX(Плавание!$E$47:$E$91,MATCH(B43,Плавание!$B$47:$B$91,0),0),0)</f>
        <v>105</v>
      </c>
      <c r="G43" s="146">
        <f t="shared" si="2"/>
        <v>278</v>
      </c>
      <c r="H43" s="104" t="s">
        <v>61</v>
      </c>
      <c r="I43" s="135"/>
    </row>
    <row r="44" spans="1:9">
      <c r="A44" s="144">
        <v>9</v>
      </c>
      <c r="B44" s="109" t="s">
        <v>111</v>
      </c>
      <c r="C44" s="120">
        <v>2011</v>
      </c>
      <c r="D44" s="145">
        <f>IFERROR(INDEX('Силовая младшие'!$I$8:$I$74,MATCH(B44,'Силовая младшие'!$C$8:$C$74,0),0),0)</f>
        <v>58</v>
      </c>
      <c r="E44" s="145">
        <f>IFERROR(INDEX(Лыжи!$G$45:$G$66,MATCH(B44,Лыжи!$B$45:$B$66,0),0),0)</f>
        <v>91</v>
      </c>
      <c r="F44" s="147">
        <f>IFERROR(INDEX(Плавание!$E$47:$E$91,MATCH(B44,Плавание!$B$47:$B$91,0),0),0)</f>
        <v>101</v>
      </c>
      <c r="G44" s="146">
        <f t="shared" si="2"/>
        <v>250</v>
      </c>
      <c r="H44" s="104" t="s">
        <v>63</v>
      </c>
      <c r="I44" s="135"/>
    </row>
    <row r="45" spans="1:9">
      <c r="A45" s="144">
        <v>10</v>
      </c>
      <c r="B45" s="109" t="s">
        <v>82</v>
      </c>
      <c r="C45" s="120">
        <v>2012</v>
      </c>
      <c r="D45" s="145">
        <f>IFERROR(INDEX('Силовая младшие'!$I$8:$I$74,MATCH(B45,'Силовая младшие'!$C$8:$C$74,0),0),0)</f>
        <v>93</v>
      </c>
      <c r="E45" s="145">
        <f>IFERROR(INDEX(Лыжи!$G$45:$G$66,MATCH(B45,Лыжи!$B$45:$B$66,0),0),0)</f>
        <v>66</v>
      </c>
      <c r="F45" s="147">
        <f>IFERROR(INDEX(Плавание!$E$47:$E$91,MATCH(B45,Плавание!$B$47:$B$91,0),0),0)</f>
        <v>85</v>
      </c>
      <c r="G45" s="146">
        <f t="shared" si="2"/>
        <v>244</v>
      </c>
      <c r="H45" s="104" t="s">
        <v>61</v>
      </c>
      <c r="I45" s="135"/>
    </row>
    <row r="46" spans="1:9" ht="30.75">
      <c r="A46" s="144">
        <v>11</v>
      </c>
      <c r="B46" s="109" t="s">
        <v>173</v>
      </c>
      <c r="C46" s="120">
        <v>2011</v>
      </c>
      <c r="D46" s="145">
        <f>IFERROR(INDEX('Силовая младшие'!$I$8:$I$74,MATCH(B46,'Силовая младшие'!$C$8:$C$74,0),0),0)</f>
        <v>58</v>
      </c>
      <c r="E46" s="145">
        <f>IFERROR(INDEX(Лыжи!$G$45:$G$66,MATCH(B46,Лыжи!$B$45:$B$66,0),0),0)</f>
        <v>86</v>
      </c>
      <c r="F46" s="147">
        <f>IFERROR(INDEX(Плавание!$E$47:$E$91,MATCH(B46,Плавание!$B$47:$B$91,0),0),0)</f>
        <v>96</v>
      </c>
      <c r="G46" s="146">
        <f t="shared" si="2"/>
        <v>240</v>
      </c>
      <c r="H46" s="104" t="s">
        <v>147</v>
      </c>
      <c r="I46" s="135"/>
    </row>
    <row r="47" spans="1:9">
      <c r="A47" s="144">
        <v>12</v>
      </c>
      <c r="B47" s="108" t="s">
        <v>176</v>
      </c>
      <c r="C47" s="120">
        <v>2011</v>
      </c>
      <c r="D47" s="145">
        <f>IFERROR(INDEX('Силовая младшие'!$I$8:$I$74,MATCH(B47,'Силовая младшие'!$C$8:$C$74,0),0),0)</f>
        <v>112</v>
      </c>
      <c r="E47" s="145">
        <f>IFERROR(INDEX(Лыжи!$G$45:$G$66,MATCH(B47,Лыжи!$B$45:$B$66,0),0),0)</f>
        <v>50</v>
      </c>
      <c r="F47" s="147">
        <f>IFERROR(INDEX(Плавание!$E$47:$E$91,MATCH(B47,Плавание!$B$47:$B$91,0),0),0)</f>
        <v>73</v>
      </c>
      <c r="G47" s="146">
        <f t="shared" si="2"/>
        <v>235</v>
      </c>
      <c r="H47" s="104" t="s">
        <v>40</v>
      </c>
      <c r="I47" s="135"/>
    </row>
    <row r="48" spans="1:9">
      <c r="A48" s="144">
        <v>13</v>
      </c>
      <c r="B48" s="108" t="s">
        <v>171</v>
      </c>
      <c r="C48" s="120">
        <v>2012</v>
      </c>
      <c r="D48" s="145">
        <f>IFERROR(INDEX('Силовая младшие'!$I$8:$I$74,MATCH(B48,'Силовая младшие'!$C$8:$C$74,0),0),0)</f>
        <v>181</v>
      </c>
      <c r="E48" s="145">
        <f>IFERROR(INDEX(Лыжи!$G$45:$G$66,MATCH(B48,Лыжи!$B$45:$B$66,0),0),0)</f>
        <v>45</v>
      </c>
      <c r="F48" s="147">
        <f>IFERROR(INDEX(Плавание!$E$47:$E$91,MATCH(B48,Плавание!$B$47:$B$91,0),0),0)</f>
        <v>1</v>
      </c>
      <c r="G48" s="146">
        <f t="shared" si="2"/>
        <v>227</v>
      </c>
      <c r="H48" s="104" t="s">
        <v>62</v>
      </c>
      <c r="I48" s="135"/>
    </row>
    <row r="49" spans="1:9">
      <c r="A49" s="144">
        <v>14</v>
      </c>
      <c r="B49" s="109" t="s">
        <v>169</v>
      </c>
      <c r="C49" s="120">
        <v>2011</v>
      </c>
      <c r="D49" s="145">
        <f>IFERROR(INDEX('Силовая младшие'!$I$8:$I$74,MATCH(B49,'Силовая младшие'!$C$8:$C$74,0),0),0)</f>
        <v>84</v>
      </c>
      <c r="E49" s="145">
        <f>IFERROR(INDEX(Лыжи!$G$45:$G$66,MATCH(B49,Лыжи!$B$45:$B$66,0),0),0)</f>
        <v>1</v>
      </c>
      <c r="F49" s="147">
        <f>IFERROR(INDEX(Плавание!$E$47:$E$91,MATCH(B49,Плавание!$B$47:$B$91,0),0),0)</f>
        <v>110</v>
      </c>
      <c r="G49" s="146">
        <f t="shared" si="2"/>
        <v>195</v>
      </c>
      <c r="H49" s="104" t="s">
        <v>61</v>
      </c>
      <c r="I49" s="135"/>
    </row>
    <row r="50" spans="1:9" ht="30.75">
      <c r="A50" s="144">
        <v>15</v>
      </c>
      <c r="B50" s="166" t="s">
        <v>168</v>
      </c>
      <c r="C50" s="120">
        <v>2012</v>
      </c>
      <c r="D50" s="145">
        <f>IFERROR(INDEX('Силовая младшие'!$I$8:$I$74,MATCH(B50,'Силовая младшие'!$C$8:$C$74,0),0),0)</f>
        <v>98</v>
      </c>
      <c r="E50" s="145">
        <f>IFERROR(INDEX(Лыжи!$G$45:$G$66,MATCH(B50,Лыжи!$B$45:$B$66,0),0),0)</f>
        <v>92</v>
      </c>
      <c r="F50" s="147">
        <f>IFERROR(INDEX(Плавание!$E$47:$E$91,MATCH(B50,Плавание!$B$47:$B$91,0),0),0)</f>
        <v>1</v>
      </c>
      <c r="G50" s="146">
        <f t="shared" si="2"/>
        <v>191</v>
      </c>
      <c r="H50" s="104" t="s">
        <v>147</v>
      </c>
      <c r="I50" s="135"/>
    </row>
    <row r="51" spans="1:9">
      <c r="A51" s="144">
        <v>16</v>
      </c>
      <c r="B51" s="108" t="s">
        <v>170</v>
      </c>
      <c r="C51" s="120">
        <v>2012</v>
      </c>
      <c r="D51" s="145">
        <f>IFERROR(INDEX('Силовая младшие'!$I$8:$I$74,MATCH(B51,'Силовая младшие'!$C$8:$C$74,0),0),0)</f>
        <v>126</v>
      </c>
      <c r="E51" s="145">
        <f>IFERROR(INDEX(Лыжи!$G$45:$G$66,MATCH(B51,Лыжи!$B$45:$B$66,0),0),0)</f>
        <v>51</v>
      </c>
      <c r="F51" s="147">
        <f>IFERROR(INDEX(Плавание!$E$47:$E$91,MATCH(B51,Плавание!$B$47:$B$91,0),0),0)</f>
        <v>6</v>
      </c>
      <c r="G51" s="146">
        <f t="shared" si="2"/>
        <v>183</v>
      </c>
      <c r="H51" s="104" t="s">
        <v>63</v>
      </c>
      <c r="I51" s="135"/>
    </row>
    <row r="52" spans="1:9">
      <c r="A52" s="144">
        <v>17</v>
      </c>
      <c r="B52" s="109" t="s">
        <v>95</v>
      </c>
      <c r="C52" s="120">
        <v>2011</v>
      </c>
      <c r="D52" s="145">
        <f>IFERROR(INDEX('Силовая младшие'!$I$8:$I$74,MATCH(B52,'Силовая младшие'!$C$8:$C$74,0),0),0)</f>
        <v>88</v>
      </c>
      <c r="E52" s="145">
        <f>IFERROR(INDEX(Лыжи!$G$45:$G$66,MATCH(B52,Лыжи!$B$45:$B$66,0),0),0)</f>
        <v>1</v>
      </c>
      <c r="F52" s="147">
        <f>IFERROR(INDEX(Плавание!$E$47:$E$91,MATCH(B52,Плавание!$B$47:$B$91,0),0),0)</f>
        <v>58</v>
      </c>
      <c r="G52" s="146">
        <f t="shared" si="2"/>
        <v>147</v>
      </c>
      <c r="H52" s="104" t="s">
        <v>62</v>
      </c>
      <c r="I52" s="135"/>
    </row>
    <row r="53" spans="1:9">
      <c r="A53" s="144">
        <v>18</v>
      </c>
      <c r="B53" s="108" t="s">
        <v>51</v>
      </c>
      <c r="C53" s="120">
        <v>2012</v>
      </c>
      <c r="D53" s="145">
        <f>IFERROR(INDEX('Силовая младшие'!$I$8:$I$74,MATCH(B53,'Силовая младшие'!$C$8:$C$74,0),0),0)</f>
        <v>28</v>
      </c>
      <c r="E53" s="145">
        <f>IFERROR(INDEX(Лыжи!$G$45:$G$66,MATCH(B53,Лыжи!$B$45:$B$66,0),0),0)</f>
        <v>1</v>
      </c>
      <c r="F53" s="147">
        <f>IFERROR(INDEX(Плавание!$E$47:$E$91,MATCH(B53,Плавание!$B$47:$B$91,0),0),0)</f>
        <v>104</v>
      </c>
      <c r="G53" s="146">
        <f t="shared" si="2"/>
        <v>133</v>
      </c>
      <c r="H53" s="104" t="s">
        <v>63</v>
      </c>
      <c r="I53" s="135"/>
    </row>
    <row r="54" spans="1:9">
      <c r="A54" s="144">
        <v>19</v>
      </c>
      <c r="B54" s="166" t="s">
        <v>177</v>
      </c>
      <c r="C54" s="120">
        <v>2012</v>
      </c>
      <c r="D54" s="145">
        <f>IFERROR(INDEX('Силовая младшие'!$I$8:$I$74,MATCH(B54,'Силовая младшие'!$C$8:$C$74,0),0),0)</f>
        <v>67</v>
      </c>
      <c r="E54" s="145">
        <f>IFERROR(INDEX(Лыжи!$G$45:$G$66,MATCH(B54,Лыжи!$B$45:$B$66,0),0),0)</f>
        <v>59</v>
      </c>
      <c r="F54" s="147">
        <f>IFERROR(INDEX(Плавание!$E$47:$E$91,MATCH(B54,Плавание!$B$47:$B$91,0),0),0)</f>
        <v>1</v>
      </c>
      <c r="G54" s="146">
        <f t="shared" si="2"/>
        <v>127</v>
      </c>
      <c r="H54" s="104" t="s">
        <v>62</v>
      </c>
      <c r="I54" s="135"/>
    </row>
    <row r="55" spans="1:9">
      <c r="A55" s="144">
        <v>20</v>
      </c>
      <c r="B55" s="167" t="s">
        <v>83</v>
      </c>
      <c r="C55" s="120">
        <v>2012</v>
      </c>
      <c r="D55" s="145">
        <f>IFERROR(INDEX('Силовая младшие'!$I$8:$I$74,MATCH(B55,'Силовая младшие'!$C$8:$C$74,0),0),0)</f>
        <v>60</v>
      </c>
      <c r="E55" s="145">
        <f>IFERROR(INDEX(Лыжи!$G$45:$G$66,MATCH(B55,Лыжи!$B$45:$B$66,0),0),0)</f>
        <v>1</v>
      </c>
      <c r="F55" s="147">
        <f>IFERROR(INDEX(Плавание!$E$47:$E$91,MATCH(B55,Плавание!$B$47:$B$91,0),0),0)</f>
        <v>1</v>
      </c>
      <c r="G55" s="146">
        <f t="shared" si="2"/>
        <v>62</v>
      </c>
      <c r="H55" s="104" t="s">
        <v>63</v>
      </c>
      <c r="I55" s="135"/>
    </row>
    <row r="56" spans="1:9">
      <c r="A56" s="144">
        <v>21</v>
      </c>
      <c r="B56" s="166" t="s">
        <v>102</v>
      </c>
      <c r="C56" s="120">
        <v>2011</v>
      </c>
      <c r="D56" s="145">
        <f>IFERROR(INDEX('Силовая младшие'!$I$8:$I$74,MATCH(B56,'Силовая младшие'!$C$8:$C$74,0),0),0)</f>
        <v>16</v>
      </c>
      <c r="E56" s="145">
        <f>IFERROR(INDEX(Лыжи!$G$45:$G$66,MATCH(B56,Лыжи!$B$45:$B$66,0),0),0)</f>
        <v>1</v>
      </c>
      <c r="F56" s="147">
        <f>IFERROR(INDEX(Плавание!$E$47:$E$91,MATCH(B56,Плавание!$B$47:$B$91,0),0),0)</f>
        <v>1</v>
      </c>
      <c r="G56" s="146">
        <f t="shared" si="2"/>
        <v>18</v>
      </c>
      <c r="H56" s="104" t="s">
        <v>63</v>
      </c>
      <c r="I56" s="135"/>
    </row>
    <row r="57" spans="1:9">
      <c r="A57" s="144">
        <v>22</v>
      </c>
      <c r="B57" s="166" t="s">
        <v>174</v>
      </c>
      <c r="C57" s="120">
        <v>2011</v>
      </c>
      <c r="D57" s="145">
        <f>IFERROR(INDEX('Силовая младшие'!$I$8:$I$74,MATCH(B57,'Силовая младшие'!$C$8:$C$74,0),0),0)</f>
        <v>14</v>
      </c>
      <c r="E57" s="145">
        <f>IFERROR(INDEX(Лыжи!$G$45:$G$66,MATCH(B57,Лыжи!$B$45:$B$66,0),0),0)</f>
        <v>1</v>
      </c>
      <c r="F57" s="147">
        <f>IFERROR(INDEX(Плавание!$E$47:$E$91,MATCH(B57,Плавание!$B$47:$B$91,0),0),0)</f>
        <v>1</v>
      </c>
      <c r="G57" s="146">
        <f t="shared" si="2"/>
        <v>16</v>
      </c>
      <c r="H57" s="104" t="s">
        <v>62</v>
      </c>
      <c r="I57" s="135"/>
    </row>
    <row r="58" spans="1:9" ht="30.75">
      <c r="A58" s="144" t="s">
        <v>231</v>
      </c>
      <c r="B58" s="166" t="s">
        <v>74</v>
      </c>
      <c r="C58" s="120">
        <v>2011</v>
      </c>
      <c r="D58" s="145" t="s">
        <v>219</v>
      </c>
      <c r="E58" s="145" t="s">
        <v>219</v>
      </c>
      <c r="F58" s="147">
        <f>IFERROR(INDEX(Плавание!$E$47:$E$91,MATCH(B58,Плавание!$B$47:$B$91,0),0),0)</f>
        <v>104</v>
      </c>
      <c r="G58" s="146"/>
      <c r="H58" s="104" t="s">
        <v>147</v>
      </c>
      <c r="I58" s="135"/>
    </row>
    <row r="59" spans="1:9">
      <c r="A59" s="144" t="s">
        <v>231</v>
      </c>
      <c r="B59" s="167" t="s">
        <v>179</v>
      </c>
      <c r="C59" s="120">
        <v>2011</v>
      </c>
      <c r="D59" s="145" t="s">
        <v>219</v>
      </c>
      <c r="E59" s="145" t="s">
        <v>219</v>
      </c>
      <c r="F59" s="147">
        <f>IFERROR(INDEX(Плавание!$E$47:$E$91,MATCH(B59,Плавание!$B$47:$B$91,0),0),0)</f>
        <v>47</v>
      </c>
      <c r="G59" s="146"/>
      <c r="H59" s="104" t="s">
        <v>63</v>
      </c>
      <c r="I59" s="135"/>
    </row>
    <row r="60" spans="1:9">
      <c r="A60" s="144" t="s">
        <v>231</v>
      </c>
      <c r="B60" s="175" t="s">
        <v>178</v>
      </c>
      <c r="C60" s="85">
        <v>2011</v>
      </c>
      <c r="D60" s="145" t="s">
        <v>219</v>
      </c>
      <c r="E60" s="145" t="s">
        <v>219</v>
      </c>
      <c r="F60" s="147">
        <f>IFERROR(INDEX(Плавание!$E$47:$E$91,MATCH(B60,Плавание!$B$47:$B$91,0),0),0)</f>
        <v>45</v>
      </c>
      <c r="G60" s="146"/>
      <c r="H60" s="107" t="s">
        <v>63</v>
      </c>
      <c r="I60" s="135"/>
    </row>
    <row r="61" spans="1:9">
      <c r="A61" s="144" t="s">
        <v>231</v>
      </c>
      <c r="B61" s="167" t="s">
        <v>110</v>
      </c>
      <c r="C61" s="120">
        <v>2011</v>
      </c>
      <c r="D61" s="145" t="s">
        <v>219</v>
      </c>
      <c r="E61" s="145" t="s">
        <v>219</v>
      </c>
      <c r="F61" s="147">
        <f>IFERROR(INDEX(Плавание!$E$47:$E$91,MATCH(B61,Плавание!$B$47:$B$91,0),0),0)</f>
        <v>32</v>
      </c>
      <c r="G61" s="146"/>
      <c r="H61" s="104" t="s">
        <v>63</v>
      </c>
      <c r="I61" s="135"/>
    </row>
    <row r="62" spans="1:9">
      <c r="A62" s="144" t="s">
        <v>231</v>
      </c>
      <c r="B62" s="166" t="s">
        <v>182</v>
      </c>
      <c r="C62" s="85">
        <v>2012</v>
      </c>
      <c r="D62" s="145" t="s">
        <v>219</v>
      </c>
      <c r="E62" s="145" t="s">
        <v>219</v>
      </c>
      <c r="F62" s="147">
        <f>IFERROR(INDEX(Плавание!$E$47:$E$91,MATCH(B62,Плавание!$B$47:$B$91,0),0),0)</f>
        <v>1</v>
      </c>
      <c r="G62" s="146"/>
      <c r="H62" s="104" t="s">
        <v>63</v>
      </c>
      <c r="I62" s="135"/>
    </row>
    <row r="63" spans="1:9">
      <c r="A63" s="144" t="s">
        <v>231</v>
      </c>
      <c r="B63" s="167" t="s">
        <v>180</v>
      </c>
      <c r="C63" s="120">
        <v>2011</v>
      </c>
      <c r="D63" s="145" t="s">
        <v>219</v>
      </c>
      <c r="E63" s="145" t="s">
        <v>219</v>
      </c>
      <c r="F63" s="147">
        <f>IFERROR(INDEX(Плавание!$E$47:$E$91,MATCH(B63,Плавание!$B$47:$B$91,0),0),0)</f>
        <v>1</v>
      </c>
      <c r="G63" s="146"/>
      <c r="H63" s="104" t="s">
        <v>63</v>
      </c>
      <c r="I63" s="135"/>
    </row>
    <row r="64" spans="1:9">
      <c r="A64" s="144" t="s">
        <v>231</v>
      </c>
      <c r="B64" s="167" t="s">
        <v>101</v>
      </c>
      <c r="C64" s="120">
        <v>2011</v>
      </c>
      <c r="D64" s="145" t="s">
        <v>219</v>
      </c>
      <c r="E64" s="145" t="s">
        <v>219</v>
      </c>
      <c r="F64" s="147">
        <f>IFERROR(INDEX(Плавание!$E$47:$E$91,MATCH(B64,Плавание!$B$47:$B$91,0),0),0)</f>
        <v>1</v>
      </c>
      <c r="G64" s="146"/>
      <c r="H64" s="104" t="s">
        <v>63</v>
      </c>
      <c r="I64" s="135"/>
    </row>
    <row r="65" spans="1:9" ht="18.75" customHeight="1">
      <c r="A65" s="185" t="s">
        <v>166</v>
      </c>
      <c r="B65" s="186"/>
      <c r="C65" s="186"/>
      <c r="D65" s="186"/>
      <c r="E65" s="186"/>
      <c r="F65" s="186"/>
      <c r="G65" s="186"/>
      <c r="H65" s="187"/>
      <c r="I65" s="135"/>
    </row>
    <row r="66" spans="1:9">
      <c r="A66" s="144">
        <v>1</v>
      </c>
      <c r="B66" s="109" t="s">
        <v>165</v>
      </c>
      <c r="C66" s="115">
        <v>2012</v>
      </c>
      <c r="D66" s="145">
        <f>IFERROR(INDEX('Силовая младшие'!$I$8:$I$74,MATCH(B66,'Силовая младшие'!$C$8:$C$74,0),0),0)</f>
        <v>200</v>
      </c>
      <c r="E66" s="145">
        <f>IFERROR(INDEX(Лыжи!$G$8:$G$43,MATCH(B66,Лыжи!$B$8:$B$43,0),0),0)</f>
        <v>133</v>
      </c>
      <c r="F66" s="146">
        <f>IFERROR(INDEX(Плавание!$E$8:$E$45,MATCH(B66,Плавание!$B$8:$B$45,0),0),0)</f>
        <v>200</v>
      </c>
      <c r="G66" s="145">
        <f t="shared" ref="G66:G75" si="3">D66+E66+F66</f>
        <v>533</v>
      </c>
      <c r="H66" s="104" t="s">
        <v>61</v>
      </c>
      <c r="I66" s="135"/>
    </row>
    <row r="67" spans="1:9" ht="30.75">
      <c r="A67" s="144">
        <v>2</v>
      </c>
      <c r="B67" s="109" t="s">
        <v>76</v>
      </c>
      <c r="C67" s="116">
        <v>2012</v>
      </c>
      <c r="D67" s="145">
        <f>IFERROR(INDEX('Силовая младшие'!$I$8:$I$74,MATCH(B67,'Силовая младшие'!$C$8:$C$74,0),0),0)</f>
        <v>178</v>
      </c>
      <c r="E67" s="145">
        <f>IFERROR(INDEX(Лыжи!$G$8:$G$43,MATCH(B67,Лыжи!$B$8:$B$43,0),0),0)</f>
        <v>177</v>
      </c>
      <c r="F67" s="146">
        <f>IFERROR(INDEX(Плавание!$E$8:$E$45,MATCH(B67,Плавание!$B$8:$B$45,0),0),0)</f>
        <v>164</v>
      </c>
      <c r="G67" s="145">
        <f t="shared" si="3"/>
        <v>519</v>
      </c>
      <c r="H67" s="104" t="s">
        <v>147</v>
      </c>
      <c r="I67" s="135"/>
    </row>
    <row r="68" spans="1:9">
      <c r="A68" s="144">
        <v>3</v>
      </c>
      <c r="B68" s="108" t="s">
        <v>72</v>
      </c>
      <c r="C68" s="116">
        <v>2011</v>
      </c>
      <c r="D68" s="145">
        <f>IFERROR(INDEX('Силовая младшие'!$I$8:$I$74,MATCH(B68,'Силовая младшие'!$C$8:$C$74,0),0),0)</f>
        <v>93</v>
      </c>
      <c r="E68" s="145">
        <f>IFERROR(INDEX(Лыжи!$G$8:$G$43,MATCH(B68,Лыжи!$B$8:$B$43,0),0),0)</f>
        <v>200</v>
      </c>
      <c r="F68" s="146">
        <f>IFERROR(INDEX(Плавание!$E$8:$E$45,MATCH(B68,Плавание!$B$8:$B$45,0),0),0)</f>
        <v>120</v>
      </c>
      <c r="G68" s="145">
        <f t="shared" si="3"/>
        <v>413</v>
      </c>
      <c r="H68" s="104" t="s">
        <v>63</v>
      </c>
      <c r="I68" s="135"/>
    </row>
    <row r="69" spans="1:9">
      <c r="A69" s="144">
        <v>4</v>
      </c>
      <c r="B69" s="109" t="s">
        <v>78</v>
      </c>
      <c r="C69" s="116">
        <v>2012</v>
      </c>
      <c r="D69" s="145">
        <f>IFERROR(INDEX('Силовая младшие'!$I$8:$I$74,MATCH(B69,'Силовая младшие'!$C$8:$C$74,0),0),0)</f>
        <v>89</v>
      </c>
      <c r="E69" s="145">
        <f>IFERROR(INDEX(Лыжи!$G$8:$G$43,MATCH(B69,Лыжи!$B$8:$B$43,0),0),0)</f>
        <v>154</v>
      </c>
      <c r="F69" s="146">
        <f>IFERROR(INDEX(Плавание!$E$8:$E$45,MATCH(B69,Плавание!$B$8:$B$45,0),0),0)</f>
        <v>143</v>
      </c>
      <c r="G69" s="145">
        <f t="shared" si="3"/>
        <v>386</v>
      </c>
      <c r="H69" s="104" t="s">
        <v>62</v>
      </c>
      <c r="I69" s="135"/>
    </row>
    <row r="70" spans="1:9">
      <c r="A70" s="144">
        <v>5</v>
      </c>
      <c r="B70" s="108" t="s">
        <v>94</v>
      </c>
      <c r="C70" s="116">
        <v>2011</v>
      </c>
      <c r="D70" s="145">
        <f>IFERROR(INDEX('Силовая младшие'!$I$8:$I$74,MATCH(B70,'Силовая младшие'!$C$8:$C$74,0),0),0)</f>
        <v>44</v>
      </c>
      <c r="E70" s="145">
        <f>IFERROR(INDEX(Лыжи!$G$8:$G$43,MATCH(B70,Лыжи!$B$8:$B$43,0),0),0)</f>
        <v>189</v>
      </c>
      <c r="F70" s="146">
        <f>IFERROR(INDEX(Плавание!$E$8:$E$45,MATCH(B70,Плавание!$B$8:$B$45,0),0),0)</f>
        <v>126</v>
      </c>
      <c r="G70" s="145">
        <f t="shared" si="3"/>
        <v>359</v>
      </c>
      <c r="H70" s="102" t="s">
        <v>62</v>
      </c>
      <c r="I70" s="135"/>
    </row>
    <row r="71" spans="1:9" ht="30.75">
      <c r="A71" s="144">
        <v>6</v>
      </c>
      <c r="B71" s="98" t="s">
        <v>164</v>
      </c>
      <c r="C71" s="105">
        <v>2012</v>
      </c>
      <c r="D71" s="145">
        <f>IFERROR(INDEX('Силовая младшие'!$I$8:$I$74,MATCH(B71,'Силовая младшие'!$C$8:$C$74,0),0),0)</f>
        <v>109</v>
      </c>
      <c r="E71" s="145">
        <f>IFERROR(INDEX(Лыжи!$G$8:$G$43,MATCH(B71,Лыжи!$B$8:$B$43,0),0),0)</f>
        <v>127</v>
      </c>
      <c r="F71" s="146">
        <f>IFERROR(INDEX(Плавание!$E$8:$E$45,MATCH(B71,Плавание!$B$8:$B$45,0),0),0)</f>
        <v>120</v>
      </c>
      <c r="G71" s="145">
        <f t="shared" si="3"/>
        <v>356</v>
      </c>
      <c r="H71" s="118" t="s">
        <v>147</v>
      </c>
      <c r="I71" s="135"/>
    </row>
    <row r="72" spans="1:9" ht="30.75">
      <c r="A72" s="144">
        <v>7</v>
      </c>
      <c r="B72" s="108" t="s">
        <v>73</v>
      </c>
      <c r="C72" s="115">
        <v>2011</v>
      </c>
      <c r="D72" s="145">
        <f>IFERROR(INDEX('Силовая младшие'!$I$8:$I$74,MATCH(B72,'Силовая младшие'!$C$8:$C$74,0),0),0)</f>
        <v>38</v>
      </c>
      <c r="E72" s="145">
        <f>IFERROR(INDEX(Лыжи!$G$8:$G$43,MATCH(B72,Лыжи!$B$8:$B$43,0),0),0)</f>
        <v>186</v>
      </c>
      <c r="F72" s="146">
        <f>IFERROR(INDEX(Плавание!$E$8:$E$45,MATCH(B72,Плавание!$B$8:$B$45,0),0),0)</f>
        <v>120</v>
      </c>
      <c r="G72" s="145">
        <f t="shared" si="3"/>
        <v>344</v>
      </c>
      <c r="H72" s="118" t="s">
        <v>147</v>
      </c>
      <c r="I72" s="135"/>
    </row>
    <row r="73" spans="1:9">
      <c r="A73" s="144">
        <v>8</v>
      </c>
      <c r="B73" s="108" t="s">
        <v>163</v>
      </c>
      <c r="C73" s="117">
        <v>2011</v>
      </c>
      <c r="D73" s="145">
        <f>IFERROR(INDEX('Силовая младшие'!$I$8:$I$74,MATCH(B73,'Силовая младшие'!$C$8:$C$74,0),0),0)</f>
        <v>31</v>
      </c>
      <c r="E73" s="145">
        <f>IFERROR(INDEX(Лыжи!$G$8:$G$43,MATCH(B73,Лыжи!$B$8:$B$43,0),0),0)</f>
        <v>182</v>
      </c>
      <c r="F73" s="146">
        <f>IFERROR(INDEX(Плавание!$E$8:$E$45,MATCH(B73,Плавание!$B$8:$B$45,0),0),0)</f>
        <v>126</v>
      </c>
      <c r="G73" s="145">
        <f t="shared" si="3"/>
        <v>339</v>
      </c>
      <c r="H73" s="102" t="s">
        <v>62</v>
      </c>
      <c r="I73" s="135"/>
    </row>
    <row r="74" spans="1:9">
      <c r="A74" s="144">
        <v>9</v>
      </c>
      <c r="B74" s="109" t="s">
        <v>93</v>
      </c>
      <c r="C74" s="117">
        <v>2011</v>
      </c>
      <c r="D74" s="145">
        <f>IFERROR(INDEX('Силовая младшие'!$I$8:$I$74,MATCH(B74,'Силовая младшие'!$C$8:$C$74,0),0),0)</f>
        <v>36</v>
      </c>
      <c r="E74" s="145">
        <f>IFERROR(INDEX(Лыжи!$G$8:$G$43,MATCH(B74,Лыжи!$B$8:$B$43,0),0),0)</f>
        <v>148</v>
      </c>
      <c r="F74" s="146">
        <f>IFERROR(INDEX(Плавание!$E$8:$E$45,MATCH(B74,Плавание!$B$8:$B$45,0),0),0)</f>
        <v>127</v>
      </c>
      <c r="G74" s="145">
        <f t="shared" si="3"/>
        <v>311</v>
      </c>
      <c r="H74" s="104" t="s">
        <v>63</v>
      </c>
      <c r="I74" s="135"/>
    </row>
    <row r="75" spans="1:9">
      <c r="A75" s="144">
        <v>10</v>
      </c>
      <c r="B75" s="109" t="s">
        <v>162</v>
      </c>
      <c r="C75" s="162">
        <v>2012</v>
      </c>
      <c r="D75" s="145">
        <f>IFERROR(INDEX('Силовая младшие'!$I$8:$I$74,MATCH(B75,'Силовая младшие'!$C$8:$C$74,0),0),0)</f>
        <v>67</v>
      </c>
      <c r="E75" s="145">
        <f>IFERROR(INDEX(Лыжи!$G$8:$G$43,MATCH(B75,Лыжи!$B$8:$B$43,0),0),0)</f>
        <v>157</v>
      </c>
      <c r="F75" s="146">
        <f>IFERROR(INDEX(Плавание!$E$8:$E$45,MATCH(B75,Плавание!$B$8:$B$45,0),0),0)</f>
        <v>1</v>
      </c>
      <c r="G75" s="145">
        <f t="shared" si="3"/>
        <v>225</v>
      </c>
      <c r="H75" s="104" t="s">
        <v>61</v>
      </c>
      <c r="I75" s="135"/>
    </row>
    <row r="76" spans="1:9" ht="18.75" customHeight="1">
      <c r="A76" s="185" t="s">
        <v>194</v>
      </c>
      <c r="B76" s="186"/>
      <c r="C76" s="186"/>
      <c r="D76" s="186"/>
      <c r="E76" s="186"/>
      <c r="F76" s="186"/>
      <c r="G76" s="186"/>
      <c r="H76" s="187"/>
      <c r="I76" s="135"/>
    </row>
    <row r="77" spans="1:9">
      <c r="A77" s="148">
        <v>1</v>
      </c>
      <c r="B77" s="109" t="s">
        <v>121</v>
      </c>
      <c r="C77" s="99">
        <v>2009</v>
      </c>
      <c r="D77" s="146">
        <f>IFERROR(INDEX(Силовая!$I$20:$I$42,MATCH(B77,Силовая!$B$20:$B$42,0),0),0)</f>
        <v>200</v>
      </c>
      <c r="E77" s="146">
        <f>IFERROR(INDEX(Лыжи!$G$80:$G$102,MATCH(B77,Лыжи!$B$80:$B$102,0),0),0)</f>
        <v>198</v>
      </c>
      <c r="F77" s="146">
        <f>IFERROR(INDEX(Плавание!$E$90:$E$116,MATCH(B77,Плавание!$B$90:$B$116,0),0),0)</f>
        <v>190</v>
      </c>
      <c r="G77" s="149">
        <f t="shared" ref="G77:G99" si="4">D77+E77+F77</f>
        <v>588</v>
      </c>
      <c r="H77" s="104" t="s">
        <v>61</v>
      </c>
      <c r="I77" s="135"/>
    </row>
    <row r="78" spans="1:9">
      <c r="A78" s="148">
        <v>2</v>
      </c>
      <c r="B78" s="109" t="s">
        <v>107</v>
      </c>
      <c r="C78" s="99">
        <v>2010</v>
      </c>
      <c r="D78" s="146">
        <f>IFERROR(INDEX(Силовая!$I$20:$I$42,MATCH(B78,Силовая!$B$20:$B$42,0),0),0)</f>
        <v>199</v>
      </c>
      <c r="E78" s="146">
        <f>IFERROR(INDEX(Лыжи!$G$80:$G$102,MATCH(B78,Лыжи!$B$80:$B$102,0),0),0)</f>
        <v>199</v>
      </c>
      <c r="F78" s="146">
        <f>IFERROR(INDEX(Плавание!$E$90:$E$116,MATCH(B78,Плавание!$B$90:$B$116,0),0),0)</f>
        <v>164</v>
      </c>
      <c r="G78" s="149">
        <f t="shared" si="4"/>
        <v>562</v>
      </c>
      <c r="H78" s="104" t="s">
        <v>63</v>
      </c>
      <c r="I78" s="135"/>
    </row>
    <row r="79" spans="1:9" ht="30.75">
      <c r="A79" s="148">
        <v>3</v>
      </c>
      <c r="B79" s="109" t="s">
        <v>43</v>
      </c>
      <c r="C79" s="99">
        <v>2010</v>
      </c>
      <c r="D79" s="146">
        <f>IFERROR(INDEX(Силовая!$I$20:$I$42,MATCH(B79,Силовая!$B$20:$B$42,0),0),0)</f>
        <v>178</v>
      </c>
      <c r="E79" s="146">
        <f>IFERROR(INDEX(Лыжи!$G$80:$G$102,MATCH(B79,Лыжи!$B$80:$B$102,0),0),0)</f>
        <v>200</v>
      </c>
      <c r="F79" s="146">
        <f>IFERROR(INDEX(Плавание!$E$90:$E$116,MATCH(B79,Плавание!$B$90:$B$116,0),0),0)</f>
        <v>161</v>
      </c>
      <c r="G79" s="149">
        <f t="shared" si="4"/>
        <v>539</v>
      </c>
      <c r="H79" s="104" t="s">
        <v>147</v>
      </c>
      <c r="I79" s="135"/>
    </row>
    <row r="80" spans="1:9">
      <c r="A80" s="148">
        <v>4</v>
      </c>
      <c r="B80" s="109" t="s">
        <v>117</v>
      </c>
      <c r="C80" s="99">
        <v>2009</v>
      </c>
      <c r="D80" s="146">
        <f>IFERROR(INDEX(Силовая!$I$20:$I$42,MATCH(B80,Силовая!$B$20:$B$42,0),0),0)</f>
        <v>192</v>
      </c>
      <c r="E80" s="146">
        <f>IFERROR(INDEX(Лыжи!$G$80:$G$102,MATCH(B80,Лыжи!$B$80:$B$102,0),0),0)</f>
        <v>153</v>
      </c>
      <c r="F80" s="146">
        <f>IFERROR(INDEX(Плавание!$E$90:$E$116,MATCH(B80,Плавание!$B$90:$B$116,0),0),0)</f>
        <v>192</v>
      </c>
      <c r="G80" s="149">
        <f t="shared" si="4"/>
        <v>537</v>
      </c>
      <c r="H80" s="104" t="s">
        <v>63</v>
      </c>
      <c r="I80" s="135"/>
    </row>
    <row r="81" spans="1:9">
      <c r="A81" s="148">
        <v>5</v>
      </c>
      <c r="B81" s="109" t="s">
        <v>60</v>
      </c>
      <c r="C81" s="99">
        <v>2009</v>
      </c>
      <c r="D81" s="146">
        <f>IFERROR(INDEX(Силовая!$I$20:$I$42,MATCH(B81,Силовая!$B$20:$B$42,0),0),0)</f>
        <v>178</v>
      </c>
      <c r="E81" s="146">
        <f>IFERROR(INDEX(Лыжи!$G$80:$G$102,MATCH(B81,Лыжи!$B$80:$B$102,0),0),0)</f>
        <v>113</v>
      </c>
      <c r="F81" s="146">
        <f>IFERROR(INDEX(Плавание!$E$90:$E$116,MATCH(B81,Плавание!$B$90:$B$116,0),0),0)</f>
        <v>200</v>
      </c>
      <c r="G81" s="149">
        <f t="shared" si="4"/>
        <v>491</v>
      </c>
      <c r="H81" s="104" t="s">
        <v>61</v>
      </c>
      <c r="I81" s="135"/>
    </row>
    <row r="82" spans="1:9" ht="30.75">
      <c r="A82" s="148">
        <v>6</v>
      </c>
      <c r="B82" s="108" t="s">
        <v>44</v>
      </c>
      <c r="C82" s="99">
        <v>2009</v>
      </c>
      <c r="D82" s="146">
        <f>IFERROR(INDEX(Силовая!$I$20:$I$42,MATCH(B82,Силовая!$B$20:$B$42,0),0),0)</f>
        <v>132</v>
      </c>
      <c r="E82" s="146">
        <f>IFERROR(INDEX(Лыжи!$G$80:$G$102,MATCH(B82,Лыжи!$B$80:$B$102,0),0),0)</f>
        <v>182</v>
      </c>
      <c r="F82" s="146">
        <f>IFERROR(INDEX(Плавание!$E$90:$E$116,MATCH(B82,Плавание!$B$90:$B$116,0),0),0)</f>
        <v>166</v>
      </c>
      <c r="G82" s="149">
        <f t="shared" si="4"/>
        <v>480</v>
      </c>
      <c r="H82" s="104" t="s">
        <v>147</v>
      </c>
      <c r="I82" s="135"/>
    </row>
    <row r="83" spans="1:9">
      <c r="A83" s="148">
        <v>7</v>
      </c>
      <c r="B83" s="109" t="s">
        <v>99</v>
      </c>
      <c r="C83" s="99">
        <v>2010</v>
      </c>
      <c r="D83" s="146">
        <f>IFERROR(INDEX(Силовая!$I$20:$I$42,MATCH(B83,Силовая!$B$20:$B$42,0),0),0)</f>
        <v>163</v>
      </c>
      <c r="E83" s="146">
        <f>IFERROR(INDEX(Лыжи!$G$80:$G$102,MATCH(B83,Лыжи!$B$80:$B$102,0),0),0)</f>
        <v>157</v>
      </c>
      <c r="F83" s="146">
        <f>IFERROR(INDEX(Плавание!$E$90:$E$116,MATCH(B83,Плавание!$B$90:$B$116,0),0),0)</f>
        <v>152</v>
      </c>
      <c r="G83" s="149">
        <f t="shared" si="4"/>
        <v>472</v>
      </c>
      <c r="H83" s="104" t="s">
        <v>63</v>
      </c>
      <c r="I83" s="135"/>
    </row>
    <row r="84" spans="1:9">
      <c r="A84" s="148">
        <v>8</v>
      </c>
      <c r="B84" s="109" t="s">
        <v>100</v>
      </c>
      <c r="C84" s="99">
        <v>2010</v>
      </c>
      <c r="D84" s="146">
        <f>IFERROR(INDEX(Силовая!$I$20:$I$42,MATCH(B84,Силовая!$B$20:$B$42,0),0),0)</f>
        <v>168</v>
      </c>
      <c r="E84" s="146">
        <f>IFERROR(INDEX(Лыжи!$G$80:$G$102,MATCH(B84,Лыжи!$B$80:$B$102,0),0),0)</f>
        <v>100</v>
      </c>
      <c r="F84" s="146">
        <f>IFERROR(INDEX(Плавание!$E$90:$E$116,MATCH(B84,Плавание!$B$90:$B$116,0),0),0)</f>
        <v>161</v>
      </c>
      <c r="G84" s="149">
        <f t="shared" si="4"/>
        <v>429</v>
      </c>
      <c r="H84" s="104" t="s">
        <v>62</v>
      </c>
      <c r="I84" s="135"/>
    </row>
    <row r="85" spans="1:9" ht="30.75">
      <c r="A85" s="148">
        <v>9</v>
      </c>
      <c r="B85" s="109" t="s">
        <v>48</v>
      </c>
      <c r="C85" s="99">
        <v>2010</v>
      </c>
      <c r="D85" s="146">
        <f>IFERROR(INDEX(Силовая!$I$20:$I$42,MATCH(B85,Силовая!$B$20:$B$42,0),0),0)</f>
        <v>124</v>
      </c>
      <c r="E85" s="146">
        <f>IFERROR(INDEX(Лыжи!$G$80:$G$102,MATCH(B85,Лыжи!$B$80:$B$102,0),0),0)</f>
        <v>90</v>
      </c>
      <c r="F85" s="146">
        <f>IFERROR(INDEX(Плавание!$E$90:$E$116,MATCH(B85,Плавание!$B$90:$B$116,0),0),0)</f>
        <v>149</v>
      </c>
      <c r="G85" s="149">
        <f t="shared" si="4"/>
        <v>363</v>
      </c>
      <c r="H85" s="104" t="s">
        <v>147</v>
      </c>
      <c r="I85" s="135"/>
    </row>
    <row r="86" spans="1:9" ht="30.75">
      <c r="A86" s="148">
        <v>10</v>
      </c>
      <c r="B86" s="108" t="s">
        <v>112</v>
      </c>
      <c r="C86" s="99">
        <v>2010</v>
      </c>
      <c r="D86" s="146">
        <f>IFERROR(INDEX(Силовая!$I$20:$I$42,MATCH(B86,Силовая!$B$20:$B$42,0),0),0)</f>
        <v>110</v>
      </c>
      <c r="E86" s="146">
        <f>IFERROR(INDEX(Лыжи!$G$80:$G$102,MATCH(B86,Лыжи!$B$80:$B$102,0),0),0)</f>
        <v>106</v>
      </c>
      <c r="F86" s="146">
        <f>IFERROR(INDEX(Плавание!$E$90:$E$116,MATCH(B86,Плавание!$B$90:$B$116,0),0),0)</f>
        <v>146</v>
      </c>
      <c r="G86" s="149">
        <f t="shared" si="4"/>
        <v>362</v>
      </c>
      <c r="H86" s="104" t="s">
        <v>147</v>
      </c>
      <c r="I86" s="135"/>
    </row>
    <row r="87" spans="1:9">
      <c r="A87" s="148">
        <v>11</v>
      </c>
      <c r="B87" s="109" t="s">
        <v>192</v>
      </c>
      <c r="C87" s="99">
        <v>2009</v>
      </c>
      <c r="D87" s="146">
        <f>IFERROR(INDEX(Силовая!$I$20:$I$42,MATCH(B87,Силовая!$B$20:$B$42,0),0),0)</f>
        <v>136</v>
      </c>
      <c r="E87" s="146">
        <f>IFERROR(INDEX(Лыжи!$G$80:$G$102,MATCH(B87,Лыжи!$B$80:$B$102,0),0),0)</f>
        <v>89</v>
      </c>
      <c r="F87" s="146">
        <f>IFERROR(INDEX(Плавание!$E$90:$E$116,MATCH(B87,Плавание!$B$90:$B$116,0),0),0)</f>
        <v>132</v>
      </c>
      <c r="G87" s="149">
        <f t="shared" si="4"/>
        <v>357</v>
      </c>
      <c r="H87" s="104" t="s">
        <v>62</v>
      </c>
      <c r="I87" s="135"/>
    </row>
    <row r="88" spans="1:9" ht="30.75">
      <c r="A88" s="148">
        <v>12</v>
      </c>
      <c r="B88" s="109" t="s">
        <v>103</v>
      </c>
      <c r="C88" s="99">
        <v>2010</v>
      </c>
      <c r="D88" s="146">
        <f>IFERROR(INDEX(Силовая!$I$20:$I$42,MATCH(B88,Силовая!$B$20:$B$42,0),0),0)</f>
        <v>130</v>
      </c>
      <c r="E88" s="146">
        <f>IFERROR(INDEX(Лыжи!$G$80:$G$102,MATCH(B88,Лыжи!$B$80:$B$102,0),0),0)</f>
        <v>164</v>
      </c>
      <c r="F88" s="146">
        <f>IFERROR(INDEX(Плавание!$E$90:$E$116,MATCH(B88,Плавание!$B$90:$B$116,0),0),0)</f>
        <v>53</v>
      </c>
      <c r="G88" s="149">
        <f t="shared" si="4"/>
        <v>347</v>
      </c>
      <c r="H88" s="104" t="s">
        <v>147</v>
      </c>
      <c r="I88" s="135"/>
    </row>
    <row r="89" spans="1:9">
      <c r="A89" s="148">
        <v>13</v>
      </c>
      <c r="B89" s="109" t="s">
        <v>59</v>
      </c>
      <c r="C89" s="99">
        <v>2009</v>
      </c>
      <c r="D89" s="146">
        <f>IFERROR(INDEX(Силовая!$I$20:$I$42,MATCH(B89,Силовая!$B$20:$B$42,0),0),0)</f>
        <v>124</v>
      </c>
      <c r="E89" s="146">
        <f>IFERROR(INDEX(Лыжи!$G$80:$G$102,MATCH(B89,Лыжи!$B$80:$B$102,0),0),0)</f>
        <v>111</v>
      </c>
      <c r="F89" s="146">
        <f>IFERROR(INDEX(Плавание!$E$90:$E$116,MATCH(B89,Плавание!$B$90:$B$116,0),0),0)</f>
        <v>111</v>
      </c>
      <c r="G89" s="149">
        <f t="shared" si="4"/>
        <v>346</v>
      </c>
      <c r="H89" s="104" t="s">
        <v>62</v>
      </c>
      <c r="I89" s="135"/>
    </row>
    <row r="90" spans="1:9" ht="30.75">
      <c r="A90" s="148">
        <v>14</v>
      </c>
      <c r="B90" s="108" t="s">
        <v>104</v>
      </c>
      <c r="C90" s="99">
        <v>2010</v>
      </c>
      <c r="D90" s="146">
        <f>IFERROR(INDEX(Силовая!$I$20:$I$42,MATCH(B90,Силовая!$B$20:$B$42,0),0),0)</f>
        <v>104</v>
      </c>
      <c r="E90" s="146">
        <f>IFERROR(INDEX(Лыжи!$G$80:$G$102,MATCH(B90,Лыжи!$B$80:$B$102,0),0),0)</f>
        <v>130</v>
      </c>
      <c r="F90" s="146">
        <f>IFERROR(INDEX(Плавание!$E$90:$E$116,MATCH(B90,Плавание!$B$90:$B$116,0),0),0)</f>
        <v>104</v>
      </c>
      <c r="G90" s="149">
        <f t="shared" si="4"/>
        <v>338</v>
      </c>
      <c r="H90" s="104" t="s">
        <v>147</v>
      </c>
      <c r="I90" s="135"/>
    </row>
    <row r="91" spans="1:9">
      <c r="A91" s="148">
        <v>15</v>
      </c>
      <c r="B91" s="109" t="s">
        <v>113</v>
      </c>
      <c r="C91" s="99">
        <v>2009</v>
      </c>
      <c r="D91" s="146">
        <f>IFERROR(INDEX(Силовая!$I$20:$I$42,MATCH(B91,Силовая!$B$20:$B$42,0),0),0)</f>
        <v>132</v>
      </c>
      <c r="E91" s="146">
        <f>IFERROR(INDEX(Лыжи!$G$80:$G$102,MATCH(B91,Лыжи!$B$80:$B$102,0),0),0)</f>
        <v>120</v>
      </c>
      <c r="F91" s="146">
        <f>IFERROR(INDEX(Плавание!$E$90:$E$116,MATCH(B91,Плавание!$B$90:$B$116,0),0),0)</f>
        <v>52</v>
      </c>
      <c r="G91" s="149">
        <f t="shared" si="4"/>
        <v>304</v>
      </c>
      <c r="H91" s="104" t="s">
        <v>63</v>
      </c>
      <c r="I91" s="135"/>
    </row>
    <row r="92" spans="1:9">
      <c r="A92" s="148">
        <v>16</v>
      </c>
      <c r="B92" s="109" t="s">
        <v>98</v>
      </c>
      <c r="C92" s="99">
        <v>2010</v>
      </c>
      <c r="D92" s="146">
        <f>IFERROR(INDEX(Силовая!$I$20:$I$42,MATCH(B92,Силовая!$B$20:$B$42,0),0),0)</f>
        <v>84</v>
      </c>
      <c r="E92" s="146">
        <f>IFERROR(INDEX(Лыжи!$G$80:$G$102,MATCH(B92,Лыжи!$B$80:$B$102,0),0),0)</f>
        <v>77</v>
      </c>
      <c r="F92" s="146">
        <f>IFERROR(INDEX(Плавание!$E$90:$E$116,MATCH(B92,Плавание!$B$90:$B$116,0),0),0)</f>
        <v>128</v>
      </c>
      <c r="G92" s="149">
        <f t="shared" si="4"/>
        <v>289</v>
      </c>
      <c r="H92" s="104" t="s">
        <v>63</v>
      </c>
      <c r="I92" s="135"/>
    </row>
    <row r="93" spans="1:9">
      <c r="A93" s="148">
        <v>17</v>
      </c>
      <c r="B93" s="109" t="s">
        <v>109</v>
      </c>
      <c r="C93" s="99">
        <v>2010</v>
      </c>
      <c r="D93" s="146">
        <f>IFERROR(INDEX(Силовая!$I$20:$I$42,MATCH(B93,Силовая!$B$20:$B$42,0),0),0)</f>
        <v>101</v>
      </c>
      <c r="E93" s="146">
        <f>IFERROR(INDEX(Лыжи!$G$80:$G$102,MATCH(B93,Лыжи!$B$80:$B$102,0),0),0)</f>
        <v>30</v>
      </c>
      <c r="F93" s="146">
        <f>IFERROR(INDEX(Плавание!$E$90:$E$116,MATCH(B93,Плавание!$B$90:$B$116,0),0),0)</f>
        <v>137</v>
      </c>
      <c r="G93" s="149">
        <f t="shared" si="4"/>
        <v>268</v>
      </c>
      <c r="H93" s="104" t="s">
        <v>61</v>
      </c>
      <c r="I93" s="135"/>
    </row>
    <row r="94" spans="1:9">
      <c r="A94" s="148">
        <v>18</v>
      </c>
      <c r="B94" s="109" t="s">
        <v>96</v>
      </c>
      <c r="C94" s="99">
        <v>2010</v>
      </c>
      <c r="D94" s="146">
        <f>IFERROR(INDEX(Силовая!$I$20:$I$42,MATCH(B94,Силовая!$B$20:$B$42,0),0),0)</f>
        <v>57</v>
      </c>
      <c r="E94" s="146">
        <f>IFERROR(INDEX(Лыжи!$G$80:$G$102,MATCH(B94,Лыжи!$B$80:$B$102,0),0),0)</f>
        <v>63</v>
      </c>
      <c r="F94" s="146">
        <f>IFERROR(INDEX(Плавание!$E$90:$E$116,MATCH(B94,Плавание!$B$90:$B$116,0),0),0)</f>
        <v>135</v>
      </c>
      <c r="G94" s="149">
        <f t="shared" si="4"/>
        <v>255</v>
      </c>
      <c r="H94" s="104" t="s">
        <v>61</v>
      </c>
      <c r="I94" s="135"/>
    </row>
    <row r="95" spans="1:9">
      <c r="A95" s="148">
        <v>19</v>
      </c>
      <c r="B95" s="109" t="s">
        <v>189</v>
      </c>
      <c r="C95" s="99">
        <v>2010</v>
      </c>
      <c r="D95" s="146">
        <f>IFERROR(INDEX(Силовая!$I$20:$I$42,MATCH(B95,Силовая!$B$20:$B$42,0),0),0)</f>
        <v>56</v>
      </c>
      <c r="E95" s="146">
        <f>IFERROR(INDEX(Лыжи!$G$80:$G$102,MATCH(B95,Лыжи!$B$80:$B$102,0),0),0)</f>
        <v>72</v>
      </c>
      <c r="F95" s="146">
        <f>IFERROR(INDEX(Плавание!$E$90:$E$116,MATCH(B95,Плавание!$B$90:$B$116,0),0),0)</f>
        <v>113</v>
      </c>
      <c r="G95" s="149">
        <f t="shared" si="4"/>
        <v>241</v>
      </c>
      <c r="H95" s="104" t="s">
        <v>63</v>
      </c>
      <c r="I95" s="135"/>
    </row>
    <row r="96" spans="1:9">
      <c r="A96" s="148">
        <v>20</v>
      </c>
      <c r="B96" s="108" t="s">
        <v>105</v>
      </c>
      <c r="C96" s="42">
        <v>2010</v>
      </c>
      <c r="D96" s="146">
        <f>IFERROR(INDEX(Силовая!$I$20:$I$42,MATCH(B96,Силовая!$B$20:$B$42,0),0),0)</f>
        <v>86</v>
      </c>
      <c r="E96" s="146">
        <f>IFERROR(INDEX(Лыжи!$G$80:$G$102,MATCH(B96,Лыжи!$B$80:$B$102,0),0),0)</f>
        <v>1</v>
      </c>
      <c r="F96" s="146">
        <f>IFERROR(INDEX(Плавание!$E$90:$E$116,MATCH(B96,Плавание!$B$90:$B$116,0),0),0)</f>
        <v>123</v>
      </c>
      <c r="G96" s="149">
        <f t="shared" si="4"/>
        <v>210</v>
      </c>
      <c r="H96" s="107" t="s">
        <v>62</v>
      </c>
      <c r="I96" s="135"/>
    </row>
    <row r="97" spans="1:9">
      <c r="A97" s="148">
        <v>21</v>
      </c>
      <c r="B97" s="108" t="s">
        <v>193</v>
      </c>
      <c r="C97" s="99">
        <v>2010</v>
      </c>
      <c r="D97" s="146">
        <f>IFERROR(INDEX(Силовая!$I$20:$I$42,MATCH(B97,Силовая!$B$20:$B$42,0),0),0)</f>
        <v>94</v>
      </c>
      <c r="E97" s="146">
        <f>IFERROR(INDEX(Лыжи!$G$80:$G$102,MATCH(B97,Лыжи!$B$80:$B$102,0),0),0)</f>
        <v>1</v>
      </c>
      <c r="F97" s="146">
        <f>IFERROR(INDEX(Плавание!$E$90:$E$116,MATCH(B97,Плавание!$B$90:$B$116,0),0),0)</f>
        <v>108</v>
      </c>
      <c r="G97" s="149">
        <f t="shared" si="4"/>
        <v>203</v>
      </c>
      <c r="H97" s="104" t="s">
        <v>40</v>
      </c>
      <c r="I97" s="135"/>
    </row>
    <row r="98" spans="1:9">
      <c r="A98" s="148">
        <v>22</v>
      </c>
      <c r="B98" s="109" t="s">
        <v>151</v>
      </c>
      <c r="C98" s="99">
        <v>2010</v>
      </c>
      <c r="D98" s="146">
        <f>IFERROR(INDEX(Силовая!$I$20:$I$42,MATCH(B98,Силовая!$B$20:$B$42,0),0),0)</f>
        <v>104</v>
      </c>
      <c r="E98" s="146">
        <f>IFERROR(INDEX(Лыжи!$G$80:$G$102,MATCH(B98,Лыжи!$B$80:$B$102,0),0),0)</f>
        <v>62</v>
      </c>
      <c r="F98" s="146">
        <f>IFERROR(INDEX(Плавание!$E$90:$E$116,MATCH(B98,Плавание!$B$90:$B$116,0),0),0)</f>
        <v>1</v>
      </c>
      <c r="G98" s="149">
        <f t="shared" si="4"/>
        <v>167</v>
      </c>
      <c r="H98" s="104" t="s">
        <v>40</v>
      </c>
      <c r="I98" s="135"/>
    </row>
    <row r="99" spans="1:9">
      <c r="A99" s="148">
        <v>23</v>
      </c>
      <c r="B99" s="108" t="s">
        <v>190</v>
      </c>
      <c r="C99" s="99">
        <v>2010</v>
      </c>
      <c r="D99" s="146">
        <f>IFERROR(INDEX(Силовая!$I$20:$I$42,MATCH(B99,Силовая!$B$20:$B$42,0),0),0)</f>
        <v>74</v>
      </c>
      <c r="E99" s="146">
        <f>IFERROR(INDEX(Лыжи!$G$80:$G$102,MATCH(B99,Лыжи!$B$80:$B$102,0),0),0)</f>
        <v>1</v>
      </c>
      <c r="F99" s="146">
        <f>IFERROR(INDEX(Плавание!$E$90:$E$116,MATCH(B99,Плавание!$B$90:$B$116,0),0),0)</f>
        <v>75</v>
      </c>
      <c r="G99" s="149">
        <f t="shared" si="4"/>
        <v>150</v>
      </c>
      <c r="H99" s="104" t="s">
        <v>62</v>
      </c>
      <c r="I99" s="135"/>
    </row>
    <row r="100" spans="1:9">
      <c r="A100" s="148">
        <v>24</v>
      </c>
      <c r="B100" s="109" t="s">
        <v>191</v>
      </c>
      <c r="C100" s="99">
        <v>2009</v>
      </c>
      <c r="D100" s="146" t="s">
        <v>219</v>
      </c>
      <c r="E100" s="146" t="s">
        <v>219</v>
      </c>
      <c r="F100" s="146">
        <f>IFERROR(INDEX(Плавание!$E$90:$E$116,MATCH(B100,Плавание!$B$90:$B$116,0),0),0)</f>
        <v>145</v>
      </c>
      <c r="G100" s="149"/>
      <c r="H100" s="104" t="s">
        <v>63</v>
      </c>
      <c r="I100" s="135"/>
    </row>
    <row r="101" spans="1:9" ht="30.75">
      <c r="A101" s="148">
        <v>25</v>
      </c>
      <c r="B101" s="109" t="s">
        <v>46</v>
      </c>
      <c r="C101" s="99">
        <v>2009</v>
      </c>
      <c r="D101" s="146" t="s">
        <v>219</v>
      </c>
      <c r="E101" s="146" t="s">
        <v>219</v>
      </c>
      <c r="F101" s="146">
        <f>IFERROR(INDEX(Плавание!$E$90:$E$116,MATCH(B101,Плавание!$B$90:$B$116,0),0),0)</f>
        <v>140</v>
      </c>
      <c r="G101" s="149"/>
      <c r="H101" s="104" t="s">
        <v>147</v>
      </c>
      <c r="I101" s="135"/>
    </row>
    <row r="102" spans="1:9">
      <c r="A102" s="148" t="s">
        <v>231</v>
      </c>
      <c r="B102" s="109" t="s">
        <v>114</v>
      </c>
      <c r="C102" s="99">
        <v>2009</v>
      </c>
      <c r="D102" s="146" t="s">
        <v>219</v>
      </c>
      <c r="E102" s="146" t="s">
        <v>219</v>
      </c>
      <c r="F102" s="146">
        <f>IFERROR(INDEX(Плавание!$E$90:$E$116,MATCH(B102,Плавание!$B$90:$B$116,0),0),0)</f>
        <v>135</v>
      </c>
      <c r="G102" s="149"/>
      <c r="H102" s="104" t="s">
        <v>62</v>
      </c>
      <c r="I102" s="135"/>
    </row>
    <row r="103" spans="1:9">
      <c r="A103" s="148" t="s">
        <v>231</v>
      </c>
      <c r="B103" s="109" t="s">
        <v>106</v>
      </c>
      <c r="C103" s="99">
        <v>2010</v>
      </c>
      <c r="D103" s="146" t="s">
        <v>219</v>
      </c>
      <c r="E103" s="146" t="s">
        <v>219</v>
      </c>
      <c r="F103" s="146">
        <f>IFERROR(INDEX(Плавание!$E$90:$E$116,MATCH(B103,Плавание!$B$90:$B$116,0),0),0)</f>
        <v>122</v>
      </c>
      <c r="G103" s="149"/>
      <c r="H103" s="104" t="s">
        <v>63</v>
      </c>
      <c r="I103" s="135"/>
    </row>
    <row r="104" spans="1:9">
      <c r="A104" s="188" t="s">
        <v>188</v>
      </c>
      <c r="B104" s="189"/>
      <c r="C104" s="189"/>
      <c r="D104" s="189"/>
      <c r="E104" s="189"/>
      <c r="F104" s="189"/>
      <c r="G104" s="189"/>
      <c r="H104" s="190"/>
      <c r="I104" s="135"/>
    </row>
    <row r="105" spans="1:9">
      <c r="A105" s="144">
        <v>1</v>
      </c>
      <c r="B105" s="108" t="s">
        <v>66</v>
      </c>
      <c r="C105" s="88">
        <v>2009</v>
      </c>
      <c r="D105" s="146">
        <f>IFERROR(INDEX(Силовая!$I$8:$I$18,MATCH(B105,Силовая!$B$8:$B$18,0),0),0)</f>
        <v>200</v>
      </c>
      <c r="E105" s="146">
        <f>IFERROR(INDEX(Лыжи!$G$68:$G$128,MATCH(B105,Лыжи!$B$68:$B$128,0),0),0)</f>
        <v>189</v>
      </c>
      <c r="F105" s="146">
        <f>IFERROR(INDEX(Плавание!$E$77:$E$88,MATCH(B105,Плавание!$B$77:$B$88,0),0),0)</f>
        <v>189</v>
      </c>
      <c r="G105" s="149">
        <f t="shared" ref="G105:G115" si="5">D105+E105+F105</f>
        <v>578</v>
      </c>
      <c r="H105" s="104" t="s">
        <v>62</v>
      </c>
      <c r="I105" s="135"/>
    </row>
    <row r="106" spans="1:9">
      <c r="A106" s="144">
        <v>2</v>
      </c>
      <c r="B106" s="108" t="s">
        <v>92</v>
      </c>
      <c r="C106" s="88">
        <v>2010</v>
      </c>
      <c r="D106" s="146">
        <f>IFERROR(INDEX(Силовая!$I$8:$I$18,MATCH(B106,Силовая!$B$8:$B$18,0),0),0)</f>
        <v>159</v>
      </c>
      <c r="E106" s="146">
        <f>IFERROR(INDEX(Лыжи!$G$68:$G$128,MATCH(B106,Лыжи!$B$68:$B$128,0),0),0)</f>
        <v>167</v>
      </c>
      <c r="F106" s="146">
        <f>IFERROR(INDEX(Плавание!$E$77:$E$88,MATCH(B106,Плавание!$B$77:$B$88,0),0),0)</f>
        <v>180</v>
      </c>
      <c r="G106" s="149">
        <f t="shared" si="5"/>
        <v>506</v>
      </c>
      <c r="H106" s="104" t="s">
        <v>61</v>
      </c>
      <c r="I106" s="135"/>
    </row>
    <row r="107" spans="1:9">
      <c r="A107" s="144">
        <v>3</v>
      </c>
      <c r="B107" s="108" t="s">
        <v>65</v>
      </c>
      <c r="C107" s="88">
        <v>2010</v>
      </c>
      <c r="D107" s="146">
        <f>IFERROR(INDEX(Силовая!$I$8:$I$18,MATCH(B107,Силовая!$B$8:$B$18,0),0),0)</f>
        <v>180</v>
      </c>
      <c r="E107" s="146">
        <f>IFERROR(INDEX(Лыжи!$G$68:$G$128,MATCH(B107,Лыжи!$B$68:$B$128,0),0),0)</f>
        <v>154</v>
      </c>
      <c r="F107" s="146">
        <f>IFERROR(INDEX(Плавание!$E$77:$E$88,MATCH(B107,Плавание!$B$77:$B$88,0),0),0)</f>
        <v>168</v>
      </c>
      <c r="G107" s="149">
        <f t="shared" si="5"/>
        <v>502</v>
      </c>
      <c r="H107" s="104" t="s">
        <v>61</v>
      </c>
      <c r="I107" s="135"/>
    </row>
    <row r="108" spans="1:9">
      <c r="A108" s="144">
        <v>4</v>
      </c>
      <c r="B108" s="108" t="s">
        <v>64</v>
      </c>
      <c r="C108" s="88">
        <v>2010</v>
      </c>
      <c r="D108" s="146">
        <f>IFERROR(INDEX(Силовая!$I$8:$I$18,MATCH(B108,Силовая!$B$8:$B$18,0),0),0)</f>
        <v>158</v>
      </c>
      <c r="E108" s="146">
        <f>IFERROR(INDEX(Лыжи!$G$68:$G$128,MATCH(B108,Лыжи!$B$68:$B$128,0),0),0)</f>
        <v>141</v>
      </c>
      <c r="F108" s="146">
        <f>IFERROR(INDEX(Плавание!$E$77:$E$88,MATCH(B108,Плавание!$B$77:$B$88,0),0),0)</f>
        <v>200</v>
      </c>
      <c r="G108" s="149">
        <f t="shared" si="5"/>
        <v>499</v>
      </c>
      <c r="H108" s="104" t="s">
        <v>61</v>
      </c>
      <c r="I108" s="135"/>
    </row>
    <row r="109" spans="1:9">
      <c r="A109" s="144">
        <v>5</v>
      </c>
      <c r="B109" s="108" t="s">
        <v>184</v>
      </c>
      <c r="C109" s="88">
        <v>2010</v>
      </c>
      <c r="D109" s="146">
        <f>IFERROR(INDEX(Силовая!$I$8:$I$18,MATCH(B109,Силовая!$B$8:$B$18,0),0),0)</f>
        <v>173</v>
      </c>
      <c r="E109" s="146">
        <f>IFERROR(INDEX(Лыжи!$G$68:$G$128,MATCH(B109,Лыжи!$B$68:$B$128,0),0),0)</f>
        <v>160</v>
      </c>
      <c r="F109" s="146">
        <f>IFERROR(INDEX(Плавание!$E$77:$E$88,MATCH(B109,Плавание!$B$77:$B$88,0),0),0)</f>
        <v>156</v>
      </c>
      <c r="G109" s="149">
        <f t="shared" si="5"/>
        <v>489</v>
      </c>
      <c r="H109" s="104" t="s">
        <v>61</v>
      </c>
      <c r="I109" s="135"/>
    </row>
    <row r="110" spans="1:9" ht="30.75">
      <c r="A110" s="144">
        <v>6</v>
      </c>
      <c r="B110" s="108" t="s">
        <v>185</v>
      </c>
      <c r="C110" s="88">
        <v>2010</v>
      </c>
      <c r="D110" s="146">
        <f>IFERROR(INDEX(Силовая!$I$8:$I$18,MATCH(B110,Силовая!$B$8:$B$18,0),0),0)</f>
        <v>125</v>
      </c>
      <c r="E110" s="146">
        <f>IFERROR(INDEX(Лыжи!$G$68:$G$128,MATCH(B110,Лыжи!$B$68:$B$128,0),0),0)</f>
        <v>200</v>
      </c>
      <c r="F110" s="146">
        <f>IFERROR(INDEX(Плавание!$E$77:$E$88,MATCH(B110,Плавание!$B$77:$B$88,0),0),0)</f>
        <v>150</v>
      </c>
      <c r="G110" s="149">
        <f t="shared" si="5"/>
        <v>475</v>
      </c>
      <c r="H110" s="104" t="s">
        <v>147</v>
      </c>
      <c r="I110" s="135"/>
    </row>
    <row r="111" spans="1:9">
      <c r="A111" s="144">
        <v>7</v>
      </c>
      <c r="B111" s="108" t="s">
        <v>186</v>
      </c>
      <c r="C111" s="88">
        <v>2009</v>
      </c>
      <c r="D111" s="146">
        <f>IFERROR(INDEX(Силовая!$I$8:$I$18,MATCH(B111,Силовая!$B$8:$B$18,0),0),0)</f>
        <v>163</v>
      </c>
      <c r="E111" s="146">
        <f>IFERROR(INDEX(Лыжи!$G$68:$G$128,MATCH(B111,Лыжи!$B$68:$B$128,0),0),0)</f>
        <v>111</v>
      </c>
      <c r="F111" s="146">
        <f>IFERROR(INDEX(Плавание!$E$77:$E$88,MATCH(B111,Плавание!$B$77:$B$88,0),0),0)</f>
        <v>153</v>
      </c>
      <c r="G111" s="149">
        <f t="shared" si="5"/>
        <v>427</v>
      </c>
      <c r="H111" s="104" t="s">
        <v>63</v>
      </c>
      <c r="I111" s="135"/>
    </row>
    <row r="112" spans="1:9">
      <c r="A112" s="144">
        <v>8</v>
      </c>
      <c r="B112" s="108" t="s">
        <v>187</v>
      </c>
      <c r="C112" s="88">
        <v>2010</v>
      </c>
      <c r="D112" s="146">
        <f>IFERROR(INDEX(Силовая!$I$8:$I$18,MATCH(B112,Силовая!$B$8:$B$18,0),0),0)</f>
        <v>167</v>
      </c>
      <c r="E112" s="146">
        <f>IFERROR(INDEX(Лыжи!$G$68:$G$128,MATCH(B112,Лыжи!$B$68:$B$128,0),0),0)</f>
        <v>156</v>
      </c>
      <c r="F112" s="146">
        <f>IFERROR(INDEX(Плавание!$E$77:$E$88,MATCH(B112,Плавание!$B$77:$B$88,0),0),0)</f>
        <v>58</v>
      </c>
      <c r="G112" s="149">
        <f t="shared" si="5"/>
        <v>381</v>
      </c>
      <c r="H112" s="104" t="s">
        <v>61</v>
      </c>
      <c r="I112" s="135"/>
    </row>
    <row r="113" spans="1:9">
      <c r="A113" s="144">
        <v>9</v>
      </c>
      <c r="B113" s="108" t="s">
        <v>131</v>
      </c>
      <c r="C113" s="88">
        <v>2010</v>
      </c>
      <c r="D113" s="146">
        <f>IFERROR(INDEX(Силовая!$I$8:$I$18,MATCH(B113,Силовая!$B$8:$B$18,0),0),0)</f>
        <v>131</v>
      </c>
      <c r="E113" s="146">
        <f>IFERROR(INDEX(Лыжи!$G$68:$G$128,MATCH(B113,Лыжи!$B$68:$B$128,0),0),0)</f>
        <v>123</v>
      </c>
      <c r="F113" s="146">
        <f>IFERROR(INDEX(Плавание!$E$77:$E$88,MATCH(B113,Плавание!$B$77:$B$88,0),0),0)</f>
        <v>108</v>
      </c>
      <c r="G113" s="149">
        <f t="shared" si="5"/>
        <v>362</v>
      </c>
      <c r="H113" s="104" t="s">
        <v>63</v>
      </c>
      <c r="I113" s="135"/>
    </row>
    <row r="114" spans="1:9">
      <c r="A114" s="144">
        <v>10</v>
      </c>
      <c r="B114" s="108" t="s">
        <v>129</v>
      </c>
      <c r="C114" s="88">
        <v>2009</v>
      </c>
      <c r="D114" s="146">
        <f>IFERROR(INDEX(Силовая!$I$8:$I$18,MATCH(B114,Силовая!$B$8:$B$18,0),0),0)</f>
        <v>96</v>
      </c>
      <c r="E114" s="146">
        <f>IFERROR(INDEX(Лыжи!$G$68:$G$128,MATCH(B114,Лыжи!$B$68:$B$128,0),0),0)</f>
        <v>130</v>
      </c>
      <c r="F114" s="146">
        <f>IFERROR(INDEX(Плавание!$E$77:$E$88,MATCH(B114,Плавание!$B$77:$B$88,0),0),0)</f>
        <v>46</v>
      </c>
      <c r="G114" s="149">
        <f t="shared" si="5"/>
        <v>272</v>
      </c>
      <c r="H114" s="104" t="s">
        <v>63</v>
      </c>
      <c r="I114" s="135"/>
    </row>
    <row r="115" spans="1:9">
      <c r="A115" s="144">
        <v>11</v>
      </c>
      <c r="B115" s="108" t="s">
        <v>183</v>
      </c>
      <c r="C115" s="88">
        <v>2009</v>
      </c>
      <c r="D115" s="146">
        <f>IFERROR(INDEX(Силовая!$I$8:$I$18,MATCH(B115,Силовая!$B$8:$B$18,0),0),0)</f>
        <v>140</v>
      </c>
      <c r="E115" s="146">
        <f>IFERROR(INDEX(Лыжи!$G$68:$G$128,MATCH(B115,Лыжи!$B$68:$B$128,0),0),0)</f>
        <v>57</v>
      </c>
      <c r="F115" s="146">
        <f>IFERROR(INDEX(Плавание!$E$77:$E$88,MATCH(B115,Плавание!$B$77:$B$88,0),0),0)</f>
        <v>21</v>
      </c>
      <c r="G115" s="149">
        <f t="shared" si="5"/>
        <v>218</v>
      </c>
      <c r="H115" s="104" t="s">
        <v>40</v>
      </c>
      <c r="I115" s="135"/>
    </row>
    <row r="116" spans="1:9">
      <c r="A116" s="144" t="s">
        <v>231</v>
      </c>
      <c r="B116" s="167" t="s">
        <v>128</v>
      </c>
      <c r="C116" s="88">
        <v>2009</v>
      </c>
      <c r="D116" s="146" t="s">
        <v>219</v>
      </c>
      <c r="E116" s="146" t="s">
        <v>219</v>
      </c>
      <c r="F116" s="146">
        <f>IFERROR(INDEX(Плавание!$E$77:$E$88,MATCH(B116,Плавание!$B$77:$B$88,0),0),0)</f>
        <v>92</v>
      </c>
      <c r="G116" s="149"/>
      <c r="H116" s="104" t="s">
        <v>63</v>
      </c>
      <c r="I116" s="135"/>
    </row>
    <row r="117" spans="1:9" ht="18" customHeight="1">
      <c r="A117" s="185" t="s">
        <v>206</v>
      </c>
      <c r="B117" s="186"/>
      <c r="C117" s="186"/>
      <c r="D117" s="186"/>
      <c r="E117" s="186"/>
      <c r="F117" s="186"/>
      <c r="G117" s="186"/>
      <c r="H117" s="187"/>
      <c r="I117" s="135"/>
    </row>
    <row r="118" spans="1:9">
      <c r="A118" s="144">
        <v>1</v>
      </c>
      <c r="B118" s="109" t="s">
        <v>199</v>
      </c>
      <c r="C118" s="119">
        <v>2007</v>
      </c>
      <c r="D118" s="146">
        <f>IFERROR(INDEX(Силовая!$I$44:$I$70,MATCH(B118,Силовая!$B$44:$B$70,0),0),0)</f>
        <v>200</v>
      </c>
      <c r="E118" s="146">
        <f>IFERROR(INDEX(Лыжи!$G$104:$G$128,MATCH(B118,Лыжи!$B$104:$B$128,0),0),0)</f>
        <v>200</v>
      </c>
      <c r="F118" s="146">
        <f>IFERROR(INDEX(Плавание!$E$119:$E$145,MATCH(B118,Плавание!$B$119:$B$145,0),0),0)</f>
        <v>200</v>
      </c>
      <c r="G118" s="149">
        <f t="shared" ref="G118:G142" si="6">D118+E118+F118</f>
        <v>600</v>
      </c>
      <c r="H118" s="118" t="s">
        <v>63</v>
      </c>
      <c r="I118" s="135"/>
    </row>
    <row r="119" spans="1:9">
      <c r="A119" s="144">
        <v>2</v>
      </c>
      <c r="B119" s="109" t="s">
        <v>58</v>
      </c>
      <c r="C119" s="119">
        <v>2008</v>
      </c>
      <c r="D119" s="146">
        <f>IFERROR(INDEX(Силовая!$I$44:$I$70,MATCH(B119,Силовая!$B$44:$B$70,0),0),0)</f>
        <v>171</v>
      </c>
      <c r="E119" s="146">
        <f>IFERROR(INDEX(Лыжи!$G$104:$G$128,MATCH(B119,Лыжи!$B$104:$B$128,0),0),0)</f>
        <v>136</v>
      </c>
      <c r="F119" s="146">
        <f>IFERROR(INDEX(Плавание!$E$119:$E$145,MATCH(B119,Плавание!$B$119:$B$145,0),0),0)</f>
        <v>197</v>
      </c>
      <c r="G119" s="149">
        <f t="shared" si="6"/>
        <v>504</v>
      </c>
      <c r="H119" s="118" t="s">
        <v>63</v>
      </c>
      <c r="I119" s="135"/>
    </row>
    <row r="120" spans="1:9" ht="30.75">
      <c r="A120" s="144">
        <v>3</v>
      </c>
      <c r="B120" s="109" t="s">
        <v>42</v>
      </c>
      <c r="C120" s="119">
        <v>2008</v>
      </c>
      <c r="D120" s="146">
        <f>IFERROR(INDEX(Силовая!$I$44:$I$70,MATCH(B120,Силовая!$B$44:$B$70,0),0),0)</f>
        <v>170</v>
      </c>
      <c r="E120" s="146">
        <f>IFERROR(INDEX(Лыжи!$G$104:$G$128,MATCH(B120,Лыжи!$B$104:$B$128,0),0),0)</f>
        <v>162</v>
      </c>
      <c r="F120" s="146">
        <f>IFERROR(INDEX(Плавание!$E$119:$E$145,MATCH(B120,Плавание!$B$119:$B$145,0),0),0)</f>
        <v>163</v>
      </c>
      <c r="G120" s="149">
        <f t="shared" si="6"/>
        <v>495</v>
      </c>
      <c r="H120" s="118" t="s">
        <v>147</v>
      </c>
      <c r="I120" s="135"/>
    </row>
    <row r="121" spans="1:9">
      <c r="A121" s="144">
        <v>4</v>
      </c>
      <c r="B121" s="109" t="s">
        <v>116</v>
      </c>
      <c r="C121" s="119">
        <v>2008</v>
      </c>
      <c r="D121" s="146">
        <f>IFERROR(INDEX(Силовая!$I$44:$I$70,MATCH(B121,Силовая!$B$44:$B$70,0),0),0)</f>
        <v>135</v>
      </c>
      <c r="E121" s="146">
        <f>IFERROR(INDEX(Лыжи!$G$104:$G$128,MATCH(B121,Лыжи!$B$104:$B$128,0),0),0)</f>
        <v>164</v>
      </c>
      <c r="F121" s="146">
        <f>IFERROR(INDEX(Плавание!$E$119:$E$145,MATCH(B121,Плавание!$B$119:$B$145,0),0),0)</f>
        <v>179</v>
      </c>
      <c r="G121" s="149">
        <f t="shared" si="6"/>
        <v>478</v>
      </c>
      <c r="H121" s="118" t="s">
        <v>63</v>
      </c>
      <c r="I121" s="135"/>
    </row>
    <row r="122" spans="1:9" ht="30.75">
      <c r="A122" s="144">
        <v>5</v>
      </c>
      <c r="B122" s="109" t="s">
        <v>37</v>
      </c>
      <c r="C122" s="105">
        <v>2007</v>
      </c>
      <c r="D122" s="146">
        <f>IFERROR(INDEX(Силовая!$I$44:$I$70,MATCH(B122,Силовая!$B$44:$B$70,0),0),0)</f>
        <v>161</v>
      </c>
      <c r="E122" s="146">
        <f>IFERROR(INDEX(Лыжи!$G$104:$G$128,MATCH(B122,Лыжи!$B$104:$B$128,0),0),0)</f>
        <v>155</v>
      </c>
      <c r="F122" s="146">
        <f>IFERROR(INDEX(Плавание!$E$119:$E$145,MATCH(B122,Плавание!$B$119:$B$145,0),0),0)</f>
        <v>160</v>
      </c>
      <c r="G122" s="149">
        <f t="shared" si="6"/>
        <v>476</v>
      </c>
      <c r="H122" s="118" t="s">
        <v>147</v>
      </c>
      <c r="I122" s="135"/>
    </row>
    <row r="123" spans="1:9">
      <c r="A123" s="144">
        <v>6</v>
      </c>
      <c r="B123" s="109" t="s">
        <v>70</v>
      </c>
      <c r="C123" s="119">
        <v>2008</v>
      </c>
      <c r="D123" s="146">
        <f>IFERROR(INDEX(Силовая!$I$44:$I$70,MATCH(B123,Силовая!$B$44:$B$70,0),0),0)</f>
        <v>171</v>
      </c>
      <c r="E123" s="146">
        <f>IFERROR(INDEX(Лыжи!$G$104:$G$128,MATCH(B123,Лыжи!$B$104:$B$128,0),0),0)</f>
        <v>136</v>
      </c>
      <c r="F123" s="146">
        <f>IFERROR(INDEX(Плавание!$E$119:$E$145,MATCH(B123,Плавание!$B$119:$B$145,0),0),0)</f>
        <v>160</v>
      </c>
      <c r="G123" s="149">
        <f t="shared" si="6"/>
        <v>467</v>
      </c>
      <c r="H123" s="118" t="s">
        <v>63</v>
      </c>
      <c r="I123" s="135"/>
    </row>
    <row r="124" spans="1:9">
      <c r="A124" s="144">
        <v>7</v>
      </c>
      <c r="B124" s="109" t="s">
        <v>196</v>
      </c>
      <c r="C124" s="119">
        <v>2007</v>
      </c>
      <c r="D124" s="146">
        <f>IFERROR(INDEX(Силовая!$I$44:$I$70,MATCH(B124,Силовая!$B$44:$B$70,0),0),0)</f>
        <v>177</v>
      </c>
      <c r="E124" s="146">
        <f>IFERROR(INDEX(Лыжи!$G$104:$G$128,MATCH(B124,Лыжи!$B$104:$B$128,0),0),0)</f>
        <v>106</v>
      </c>
      <c r="F124" s="146">
        <f>IFERROR(INDEX(Плавание!$E$119:$E$145,MATCH(B124,Плавание!$B$119:$B$145,0),0),0)</f>
        <v>176</v>
      </c>
      <c r="G124" s="149">
        <f t="shared" si="6"/>
        <v>459</v>
      </c>
      <c r="H124" s="118" t="s">
        <v>63</v>
      </c>
      <c r="I124" s="135"/>
    </row>
    <row r="125" spans="1:9" ht="30.75">
      <c r="A125" s="144">
        <v>8</v>
      </c>
      <c r="B125" s="109" t="s">
        <v>56</v>
      </c>
      <c r="C125" s="119">
        <v>2008</v>
      </c>
      <c r="D125" s="146">
        <f>IFERROR(INDEX(Силовая!$I$44:$I$70,MATCH(B125,Силовая!$B$44:$B$70,0),0),0)</f>
        <v>125</v>
      </c>
      <c r="E125" s="146">
        <f>IFERROR(INDEX(Лыжи!$G$104:$G$128,MATCH(B125,Лыжи!$B$104:$B$128,0),0),0)</f>
        <v>144</v>
      </c>
      <c r="F125" s="146">
        <f>IFERROR(INDEX(Плавание!$E$119:$E$145,MATCH(B125,Плавание!$B$119:$B$145,0),0),0)</f>
        <v>174</v>
      </c>
      <c r="G125" s="149">
        <f t="shared" si="6"/>
        <v>443</v>
      </c>
      <c r="H125" s="118" t="s">
        <v>147</v>
      </c>
      <c r="I125" s="135"/>
    </row>
    <row r="126" spans="1:9" ht="30.75">
      <c r="A126" s="144">
        <v>9</v>
      </c>
      <c r="B126" s="109" t="s">
        <v>50</v>
      </c>
      <c r="C126" s="119">
        <v>2007</v>
      </c>
      <c r="D126" s="146">
        <f>IFERROR(INDEX(Силовая!$I$44:$I$70,MATCH(B126,Силовая!$B$44:$B$70,0),0),0)</f>
        <v>144</v>
      </c>
      <c r="E126" s="146">
        <f>IFERROR(INDEX(Лыжи!$G$104:$G$128,MATCH(B126,Лыжи!$B$104:$B$128,0),0),0)</f>
        <v>149</v>
      </c>
      <c r="F126" s="146">
        <f>IFERROR(INDEX(Плавание!$E$119:$E$145,MATCH(B126,Плавание!$B$119:$B$145,0),0),0)</f>
        <v>148</v>
      </c>
      <c r="G126" s="149">
        <f t="shared" si="6"/>
        <v>441</v>
      </c>
      <c r="H126" s="118" t="s">
        <v>147</v>
      </c>
      <c r="I126" s="135"/>
    </row>
    <row r="127" spans="1:9">
      <c r="A127" s="144">
        <v>10</v>
      </c>
      <c r="B127" s="109" t="s">
        <v>198</v>
      </c>
      <c r="C127" s="111">
        <v>2007</v>
      </c>
      <c r="D127" s="146">
        <f>IFERROR(INDEX(Силовая!$I$44:$I$70,MATCH(B127,Силовая!$B$44:$B$70,0),0),0)</f>
        <v>115</v>
      </c>
      <c r="E127" s="146">
        <f>IFERROR(INDEX(Лыжи!$G$104:$G$128,MATCH(B127,Лыжи!$B$104:$B$128,0),0),0)</f>
        <v>169</v>
      </c>
      <c r="F127" s="146">
        <f>IFERROR(INDEX(Плавание!$E$119:$E$145,MATCH(B127,Плавание!$B$119:$B$145,0),0),0)</f>
        <v>148</v>
      </c>
      <c r="G127" s="149">
        <f t="shared" si="6"/>
        <v>432</v>
      </c>
      <c r="H127" s="118" t="s">
        <v>62</v>
      </c>
      <c r="I127" s="135"/>
    </row>
    <row r="128" spans="1:9">
      <c r="A128" s="144">
        <v>11</v>
      </c>
      <c r="B128" s="109" t="s">
        <v>124</v>
      </c>
      <c r="C128" s="111">
        <v>2007</v>
      </c>
      <c r="D128" s="146">
        <f>IFERROR(INDEX(Силовая!$I$44:$I$70,MATCH(B128,Силовая!$B$44:$B$70,0),0),0)</f>
        <v>136</v>
      </c>
      <c r="E128" s="146">
        <f>IFERROR(INDEX(Лыжи!$G$104:$G$128,MATCH(B128,Лыжи!$B$104:$B$128,0),0),0)</f>
        <v>152</v>
      </c>
      <c r="F128" s="146">
        <f>IFERROR(INDEX(Плавание!$E$119:$E$145,MATCH(B128,Плавание!$B$119:$B$145,0),0),0)</f>
        <v>143</v>
      </c>
      <c r="G128" s="149">
        <f t="shared" si="6"/>
        <v>431</v>
      </c>
      <c r="H128" s="118" t="s">
        <v>63</v>
      </c>
      <c r="I128" s="135"/>
    </row>
    <row r="129" spans="1:9" ht="30.75">
      <c r="A129" s="144">
        <v>12</v>
      </c>
      <c r="B129" s="109" t="s">
        <v>119</v>
      </c>
      <c r="C129" s="119">
        <v>2008</v>
      </c>
      <c r="D129" s="146">
        <f>IFERROR(INDEX(Силовая!$I$44:$I$70,MATCH(B129,Силовая!$B$44:$B$70,0),0),0)</f>
        <v>126</v>
      </c>
      <c r="E129" s="146">
        <f>IFERROR(INDEX(Лыжи!$G$104:$G$128,MATCH(B129,Лыжи!$B$104:$B$128,0),0),0)</f>
        <v>98</v>
      </c>
      <c r="F129" s="146">
        <v>200</v>
      </c>
      <c r="G129" s="149">
        <f t="shared" si="6"/>
        <v>424</v>
      </c>
      <c r="H129" s="118" t="s">
        <v>147</v>
      </c>
      <c r="I129" s="135"/>
    </row>
    <row r="130" spans="1:9">
      <c r="A130" s="144">
        <v>13</v>
      </c>
      <c r="B130" s="109" t="s">
        <v>125</v>
      </c>
      <c r="C130" s="119">
        <v>2007</v>
      </c>
      <c r="D130" s="146">
        <f>IFERROR(INDEX(Силовая!$I$44:$I$70,MATCH(B130,Силовая!$B$44:$B$70,0),0),0)</f>
        <v>123</v>
      </c>
      <c r="E130" s="146">
        <f>IFERROR(INDEX(Лыжи!$G$104:$G$128,MATCH(B130,Лыжи!$B$104:$B$128,0),0),0)</f>
        <v>165</v>
      </c>
      <c r="F130" s="146">
        <f>IFERROR(INDEX(Плавание!$E$119:$E$145,MATCH(B130,Плавание!$B$119:$B$145,0),0),0)</f>
        <v>128</v>
      </c>
      <c r="G130" s="149">
        <f t="shared" si="6"/>
        <v>416</v>
      </c>
      <c r="H130" s="118" t="s">
        <v>63</v>
      </c>
      <c r="I130" s="135"/>
    </row>
    <row r="131" spans="1:9">
      <c r="A131" s="144">
        <v>14</v>
      </c>
      <c r="B131" s="109" t="s">
        <v>123</v>
      </c>
      <c r="C131" s="119">
        <v>2007</v>
      </c>
      <c r="D131" s="146">
        <f>IFERROR(INDEX(Силовая!$I$44:$I$70,MATCH(B131,Силовая!$B$44:$B$70,0),0),0)</f>
        <v>185</v>
      </c>
      <c r="E131" s="146">
        <f>IFERROR(INDEX(Лыжи!$G$104:$G$128,MATCH(B131,Лыжи!$B$104:$B$128,0),0),0)</f>
        <v>52</v>
      </c>
      <c r="F131" s="146">
        <f>IFERROR(INDEX(Плавание!$E$119:$E$145,MATCH(B131,Плавание!$B$119:$B$145,0),0),0)</f>
        <v>173</v>
      </c>
      <c r="G131" s="149">
        <f t="shared" si="6"/>
        <v>410</v>
      </c>
      <c r="H131" s="118" t="s">
        <v>63</v>
      </c>
      <c r="I131" s="135"/>
    </row>
    <row r="132" spans="1:9">
      <c r="A132" s="144">
        <v>15</v>
      </c>
      <c r="B132" s="109" t="s">
        <v>195</v>
      </c>
      <c r="C132" s="119">
        <v>2007</v>
      </c>
      <c r="D132" s="146">
        <f>IFERROR(INDEX(Силовая!$I$44:$I$70,MATCH(B132,Силовая!$B$44:$B$70,0),0),0)</f>
        <v>123</v>
      </c>
      <c r="E132" s="146">
        <f>IFERROR(INDEX(Лыжи!$G$104:$G$128,MATCH(B132,Лыжи!$B$104:$B$128,0),0),0)</f>
        <v>115</v>
      </c>
      <c r="F132" s="146">
        <f>IFERROR(INDEX(Плавание!$E$119:$E$145,MATCH(B132,Плавание!$B$119:$B$145,0),0),0)</f>
        <v>162</v>
      </c>
      <c r="G132" s="149">
        <f t="shared" si="6"/>
        <v>400</v>
      </c>
      <c r="H132" s="118" t="s">
        <v>40</v>
      </c>
      <c r="I132" s="135"/>
    </row>
    <row r="133" spans="1:9" ht="30.75">
      <c r="A133" s="144">
        <v>16</v>
      </c>
      <c r="B133" s="109" t="s">
        <v>49</v>
      </c>
      <c r="C133" s="110">
        <v>2007</v>
      </c>
      <c r="D133" s="146">
        <f>IFERROR(INDEX(Силовая!$I$44:$I$70,MATCH(B133,Силовая!$B$44:$B$70,0),0),0)</f>
        <v>122</v>
      </c>
      <c r="E133" s="146">
        <f>IFERROR(INDEX(Лыжи!$G$104:$G$128,MATCH(B133,Лыжи!$B$104:$B$128,0),0),0)</f>
        <v>140</v>
      </c>
      <c r="F133" s="146">
        <f>IFERROR(INDEX(Плавание!$E$119:$E$145,MATCH(B133,Плавание!$B$119:$B$145,0),0),0)</f>
        <v>132</v>
      </c>
      <c r="G133" s="149">
        <f t="shared" si="6"/>
        <v>394</v>
      </c>
      <c r="H133" s="118" t="s">
        <v>147</v>
      </c>
      <c r="I133" s="135"/>
    </row>
    <row r="134" spans="1:9" ht="30.75">
      <c r="A134" s="144">
        <v>17</v>
      </c>
      <c r="B134" s="109" t="s">
        <v>67</v>
      </c>
      <c r="C134" s="110">
        <v>2007</v>
      </c>
      <c r="D134" s="146">
        <f>IFERROR(INDEX(Силовая!$I$44:$I$70,MATCH(B134,Силовая!$B$44:$B$70,0),0),0)</f>
        <v>139</v>
      </c>
      <c r="E134" s="146">
        <f>IFERROR(INDEX(Лыжи!$G$104:$G$128,MATCH(B134,Лыжи!$B$104:$B$128,0),0),0)</f>
        <v>109</v>
      </c>
      <c r="F134" s="146">
        <f>IFERROR(INDEX(Плавание!$E$119:$E$145,MATCH(B134,Плавание!$B$119:$B$145,0),0),0)</f>
        <v>124</v>
      </c>
      <c r="G134" s="149">
        <f t="shared" si="6"/>
        <v>372</v>
      </c>
      <c r="H134" s="118" t="s">
        <v>147</v>
      </c>
      <c r="I134" s="135"/>
    </row>
    <row r="135" spans="1:9">
      <c r="A135" s="144">
        <v>18</v>
      </c>
      <c r="B135" s="109" t="s">
        <v>120</v>
      </c>
      <c r="C135" s="111">
        <v>2008</v>
      </c>
      <c r="D135" s="146">
        <f>IFERROR(INDEX(Силовая!$I$44:$I$70,MATCH(B135,Силовая!$B$44:$B$70,0),0),0)</f>
        <v>144</v>
      </c>
      <c r="E135" s="146">
        <f>IFERROR(INDEX(Лыжи!$G$104:$G$128,MATCH(B135,Лыжи!$B$104:$B$128,0),0),0)</f>
        <v>85</v>
      </c>
      <c r="F135" s="146">
        <f>IFERROR(INDEX(Плавание!$E$119:$E$145,MATCH(B135,Плавание!$B$119:$B$145,0),0),0)</f>
        <v>142</v>
      </c>
      <c r="G135" s="149">
        <f t="shared" si="6"/>
        <v>371</v>
      </c>
      <c r="H135" s="118" t="s">
        <v>62</v>
      </c>
      <c r="I135" s="135"/>
    </row>
    <row r="136" spans="1:9" ht="30.75">
      <c r="A136" s="144">
        <v>19</v>
      </c>
      <c r="B136" s="109" t="s">
        <v>45</v>
      </c>
      <c r="C136" s="105">
        <v>2007</v>
      </c>
      <c r="D136" s="146">
        <f>IFERROR(INDEX(Силовая!$I$44:$I$70,MATCH(B136,Силовая!$B$44:$B$70,0),0),0)</f>
        <v>88</v>
      </c>
      <c r="E136" s="146">
        <f>IFERROR(INDEX(Лыжи!$G$104:$G$128,MATCH(B136,Лыжи!$B$104:$B$128,0),0),0)</f>
        <v>97</v>
      </c>
      <c r="F136" s="146">
        <f>IFERROR(INDEX(Плавание!$E$119:$E$145,MATCH(B136,Плавание!$B$119:$B$145,0),0),0)</f>
        <v>145</v>
      </c>
      <c r="G136" s="149">
        <f t="shared" si="6"/>
        <v>330</v>
      </c>
      <c r="H136" s="118" t="s">
        <v>147</v>
      </c>
      <c r="I136" s="135"/>
    </row>
    <row r="137" spans="1:9">
      <c r="A137" s="144">
        <v>20</v>
      </c>
      <c r="B137" s="109" t="s">
        <v>68</v>
      </c>
      <c r="C137" s="122">
        <v>2007</v>
      </c>
      <c r="D137" s="146">
        <f>IFERROR(INDEX(Силовая!$I$44:$I$70,MATCH(B137,Силовая!$B$44:$B$70,0),0),0)</f>
        <v>85</v>
      </c>
      <c r="E137" s="146">
        <f>IFERROR(INDEX(Лыжи!$G$104:$G$128,MATCH(B137,Лыжи!$B$104:$B$128,0),0),0)</f>
        <v>74</v>
      </c>
      <c r="F137" s="146">
        <f>IFERROR(INDEX(Плавание!$E$119:$E$145,MATCH(B137,Плавание!$B$119:$B$145,0),0),0)</f>
        <v>117</v>
      </c>
      <c r="G137" s="149">
        <f t="shared" si="6"/>
        <v>276</v>
      </c>
      <c r="H137" s="118" t="s">
        <v>63</v>
      </c>
      <c r="I137" s="135"/>
    </row>
    <row r="138" spans="1:9">
      <c r="A138" s="144">
        <v>21</v>
      </c>
      <c r="B138" s="109" t="s">
        <v>122</v>
      </c>
      <c r="C138" s="122">
        <v>2007</v>
      </c>
      <c r="D138" s="146">
        <f>IFERROR(INDEX(Силовая!$I$44:$I$70,MATCH(B138,Силовая!$B$44:$B$70,0),0),0)</f>
        <v>97</v>
      </c>
      <c r="E138" s="146">
        <f>IFERROR(INDEX(Лыжи!$G$104:$G$128,MATCH(B138,Лыжи!$B$104:$B$128,0),0),0)</f>
        <v>79</v>
      </c>
      <c r="F138" s="146">
        <f>IFERROR(INDEX(Плавание!$E$119:$E$145,MATCH(B138,Плавание!$B$119:$B$145,0),0),0)</f>
        <v>94</v>
      </c>
      <c r="G138" s="149">
        <f t="shared" si="6"/>
        <v>270</v>
      </c>
      <c r="H138" s="118" t="s">
        <v>62</v>
      </c>
      <c r="I138" s="135"/>
    </row>
    <row r="139" spans="1:9" ht="30.75">
      <c r="A139" s="144">
        <v>22</v>
      </c>
      <c r="B139" s="109" t="s">
        <v>126</v>
      </c>
      <c r="C139" s="122">
        <v>2007</v>
      </c>
      <c r="D139" s="146">
        <f>IFERROR(INDEX(Силовая!$I$44:$I$70,MATCH(B139,Силовая!$B$44:$B$70,0),0),0)</f>
        <v>96</v>
      </c>
      <c r="E139" s="146">
        <f>IFERROR(INDEX(Лыжи!$G$104:$G$128,MATCH(B139,Лыжи!$B$104:$B$128,0),0),0)</f>
        <v>31</v>
      </c>
      <c r="F139" s="146">
        <f>IFERROR(INDEX(Плавание!$E$119:$E$145,MATCH(B139,Плавание!$B$119:$B$145,0),0),0)</f>
        <v>124</v>
      </c>
      <c r="G139" s="149">
        <f t="shared" si="6"/>
        <v>251</v>
      </c>
      <c r="H139" s="118" t="s">
        <v>147</v>
      </c>
      <c r="I139" s="135"/>
    </row>
    <row r="140" spans="1:9">
      <c r="A140" s="144">
        <v>23</v>
      </c>
      <c r="B140" s="109" t="s">
        <v>118</v>
      </c>
      <c r="C140" s="122">
        <v>2008</v>
      </c>
      <c r="D140" s="146">
        <f>IFERROR(INDEX(Силовая!$I$44:$I$70,MATCH(B140,Силовая!$B$44:$B$70,0),0),0)</f>
        <v>100</v>
      </c>
      <c r="E140" s="146">
        <f>IFERROR(INDEX(Лыжи!$G$104:$G$128,MATCH(B140,Лыжи!$B$104:$B$128,0),0),0)</f>
        <v>69</v>
      </c>
      <c r="F140" s="146">
        <f>IFERROR(INDEX(Плавание!$E$119:$E$145,MATCH(B140,Плавание!$B$119:$B$145,0),0),0)</f>
        <v>46</v>
      </c>
      <c r="G140" s="149">
        <f t="shared" si="6"/>
        <v>215</v>
      </c>
      <c r="H140" s="118" t="s">
        <v>62</v>
      </c>
      <c r="I140" s="135"/>
    </row>
    <row r="141" spans="1:9">
      <c r="A141" s="144">
        <v>24</v>
      </c>
      <c r="B141" s="109" t="s">
        <v>201</v>
      </c>
      <c r="C141" s="122">
        <v>2008</v>
      </c>
      <c r="D141" s="146">
        <f>IFERROR(INDEX(Силовая!$I$44:$I$70,MATCH(B141,Силовая!$B$44:$B$70,0),0),0)</f>
        <v>61</v>
      </c>
      <c r="E141" s="146">
        <f>IFERROR(INDEX(Лыжи!$G$104:$G$128,MATCH(B141,Лыжи!$B$104:$B$128,0),0),0)</f>
        <v>1</v>
      </c>
      <c r="F141" s="146">
        <f>IFERROR(INDEX(Плавание!$E$119:$E$145,MATCH(B141,Плавание!$B$119:$B$145,0),0),0)</f>
        <v>49</v>
      </c>
      <c r="G141" s="149">
        <f t="shared" si="6"/>
        <v>111</v>
      </c>
      <c r="H141" s="118" t="s">
        <v>62</v>
      </c>
      <c r="I141" s="135"/>
    </row>
    <row r="142" spans="1:9">
      <c r="A142" s="144">
        <v>25</v>
      </c>
      <c r="B142" s="109" t="s">
        <v>197</v>
      </c>
      <c r="C142" s="122">
        <v>2008</v>
      </c>
      <c r="D142" s="146">
        <f>IFERROR(INDEX(Силовая!$I$44:$I$70,MATCH(B142,Силовая!$B$44:$B$70,0),0),0)</f>
        <v>32</v>
      </c>
      <c r="E142" s="146">
        <f>IFERROR(INDEX(Лыжи!$G$104:$G$128,MATCH(B142,Лыжи!$B$104:$B$128,0),0),0)</f>
        <v>1</v>
      </c>
      <c r="F142" s="146">
        <f>IFERROR(INDEX(Плавание!$E$119:$E$145,MATCH(B142,Плавание!$B$119:$B$145,0),0),0)</f>
        <v>43</v>
      </c>
      <c r="G142" s="149">
        <f t="shared" si="6"/>
        <v>76</v>
      </c>
      <c r="H142" s="118" t="s">
        <v>62</v>
      </c>
      <c r="I142" s="135"/>
    </row>
    <row r="143" spans="1:9">
      <c r="A143" s="144" t="s">
        <v>231</v>
      </c>
      <c r="B143" s="109" t="s">
        <v>115</v>
      </c>
      <c r="C143" s="122">
        <v>2008</v>
      </c>
      <c r="D143" s="146">
        <f>IFERROR(INDEX(Силовая!$I$44:$I$70,MATCH(B143,Силовая!$B$44:$B$70,0),0),0)</f>
        <v>85</v>
      </c>
      <c r="E143" s="146" t="s">
        <v>219</v>
      </c>
      <c r="F143" s="146">
        <f>IFERROR(INDEX(Плавание!$E$119:$E$145,MATCH(B143,Плавание!$B$119:$B$145,0),0),0)</f>
        <v>79</v>
      </c>
      <c r="G143" s="149"/>
      <c r="H143" s="118" t="s">
        <v>63</v>
      </c>
      <c r="I143" s="135"/>
    </row>
    <row r="144" spans="1:9">
      <c r="A144" s="144" t="s">
        <v>231</v>
      </c>
      <c r="B144" s="109" t="s">
        <v>57</v>
      </c>
      <c r="C144" s="102">
        <v>2008</v>
      </c>
      <c r="D144" s="146">
        <f>IFERROR(INDEX(Силовая!$I$44:$I$70,MATCH(B144,Силовая!$B$44:$B$70,0),0),0)</f>
        <v>67</v>
      </c>
      <c r="E144" s="146" t="s">
        <v>219</v>
      </c>
      <c r="F144" s="146">
        <f>IFERROR(INDEX(Плавание!$E$119:$E$145,MATCH(B144,Плавание!$B$119:$B$145,0),0),0)</f>
        <v>46</v>
      </c>
      <c r="G144" s="149"/>
      <c r="H144" s="118" t="s">
        <v>61</v>
      </c>
      <c r="I144" s="135"/>
    </row>
    <row r="145" spans="1:9">
      <c r="A145" s="144" t="s">
        <v>231</v>
      </c>
      <c r="B145" s="109" t="s">
        <v>200</v>
      </c>
      <c r="C145" s="99">
        <v>2008</v>
      </c>
      <c r="D145" s="146" t="s">
        <v>219</v>
      </c>
      <c r="E145" s="146">
        <f>IFERROR(INDEX(Лыжи!$G$104:$G$128,MATCH(B145,Лыжи!$B$104:$B$128,0),0),0)</f>
        <v>0</v>
      </c>
      <c r="F145" s="146">
        <f>IFERROR(INDEX(Плавание!$E$119:$E$145,MATCH(B145,Плавание!$B$119:$B$145,0),0),0)</f>
        <v>38</v>
      </c>
      <c r="G145" s="149"/>
      <c r="H145" s="118" t="s">
        <v>63</v>
      </c>
      <c r="I145" s="135"/>
    </row>
    <row r="146" spans="1:9" ht="18" customHeight="1">
      <c r="A146" s="185" t="s">
        <v>204</v>
      </c>
      <c r="B146" s="186"/>
      <c r="C146" s="186"/>
      <c r="D146" s="186"/>
      <c r="E146" s="186"/>
      <c r="F146" s="186"/>
      <c r="G146" s="186"/>
      <c r="H146" s="187"/>
      <c r="I146" s="135"/>
    </row>
    <row r="147" spans="1:9">
      <c r="A147" s="144">
        <v>1</v>
      </c>
      <c r="B147" s="109" t="s">
        <v>69</v>
      </c>
      <c r="C147" s="110">
        <v>2005</v>
      </c>
      <c r="D147" s="146">
        <f>IFERROR(INDEX(Силовая!$I$78:$I$81,MATCH(B147,Силовая!$B$78:$B$81,0),0),0)</f>
        <v>186</v>
      </c>
      <c r="E147" s="146">
        <f>IFERROR(INDEX(Лыжи!$G$136:$G$139,MATCH(B147,Лыжи!$B$136:$B$139,0),0),0)</f>
        <v>200</v>
      </c>
      <c r="F147" s="146">
        <f>IFERROR(INDEX(Плавание!$E$153:$E$156,MATCH(B147,Плавание!$B$153:$B$156,0),0),0)</f>
        <v>200</v>
      </c>
      <c r="G147" s="147">
        <f>D147+E147+F147</f>
        <v>586</v>
      </c>
      <c r="H147" s="118" t="s">
        <v>63</v>
      </c>
      <c r="I147" s="135"/>
    </row>
    <row r="148" spans="1:9">
      <c r="A148" s="144">
        <v>2</v>
      </c>
      <c r="B148" s="109" t="s">
        <v>36</v>
      </c>
      <c r="C148" s="110">
        <v>2006</v>
      </c>
      <c r="D148" s="146">
        <f>IFERROR(INDEX(Силовая!$I$78:$I$81,MATCH(B148,Силовая!$B$78:$B$81,0),0),0)</f>
        <v>200</v>
      </c>
      <c r="E148" s="146">
        <f>IFERROR(INDEX(Лыжи!$G$130:$G$139,MATCH(B148,Лыжи!$B$130:$B$139,0),0),0)</f>
        <v>196</v>
      </c>
      <c r="F148" s="146">
        <f>IFERROR(INDEX(Плавание!$E$153:$E$156,MATCH(B148,Плавание!$B$153:$B$156,0),0),0)</f>
        <v>186</v>
      </c>
      <c r="G148" s="147">
        <f>D148+E148+F148</f>
        <v>582</v>
      </c>
      <c r="H148" s="118" t="s">
        <v>63</v>
      </c>
      <c r="I148" s="135"/>
    </row>
    <row r="149" spans="1:9">
      <c r="A149" s="144">
        <v>3</v>
      </c>
      <c r="B149" s="109" t="s">
        <v>35</v>
      </c>
      <c r="C149" s="110">
        <v>2006</v>
      </c>
      <c r="D149" s="146">
        <f>IFERROR(INDEX(Силовая!$I$78:$I$81,MATCH(B149,Силовая!$B$78:$B$81,0),0),0)</f>
        <v>151</v>
      </c>
      <c r="E149" s="146">
        <f>IFERROR(INDEX(Лыжи!$G$130:$G$139,MATCH(B149,Лыжи!$B$130:$B$139,0),0),0)</f>
        <v>159</v>
      </c>
      <c r="F149" s="146">
        <f>IFERROR(INDEX(Плавание!$E$153:$E$156,MATCH(B149,Плавание!$B$153:$B$156,0),0),0)</f>
        <v>120</v>
      </c>
      <c r="G149" s="147">
        <f>D149+E149+F149</f>
        <v>430</v>
      </c>
      <c r="H149" s="118" t="s">
        <v>62</v>
      </c>
      <c r="I149" s="135"/>
    </row>
    <row r="150" spans="1:9">
      <c r="A150" s="144">
        <v>4</v>
      </c>
      <c r="B150" s="109" t="s">
        <v>203</v>
      </c>
      <c r="C150" s="110">
        <v>2006</v>
      </c>
      <c r="D150" s="146">
        <f>IFERROR(INDEX(Силовая!$I$78:$I$81,MATCH(B150,Силовая!$B$78:$B$81,0),0),0)</f>
        <v>123</v>
      </c>
      <c r="E150" s="146">
        <f>IFERROR(INDEX(Лыжи!$G$130:$G$139,MATCH(B150,Лыжи!$B$130:$B$139,0),0),0)</f>
        <v>92</v>
      </c>
      <c r="F150" s="146">
        <f>IFERROR(INDEX(Плавание!$E$153:$E$156,MATCH(B150,Плавание!$B$153:$B$156,0),0),0)</f>
        <v>95</v>
      </c>
      <c r="G150" s="147">
        <f>D150+E150+F150</f>
        <v>310</v>
      </c>
      <c r="H150" s="118" t="s">
        <v>63</v>
      </c>
      <c r="I150" s="135"/>
    </row>
    <row r="151" spans="1:9" ht="18" customHeight="1">
      <c r="A151" s="185" t="s">
        <v>205</v>
      </c>
      <c r="B151" s="186"/>
      <c r="C151" s="186"/>
      <c r="D151" s="186"/>
      <c r="E151" s="186"/>
      <c r="F151" s="186"/>
      <c r="G151" s="186"/>
      <c r="H151" s="187"/>
      <c r="I151" s="135"/>
    </row>
    <row r="152" spans="1:9">
      <c r="A152" s="144">
        <v>1</v>
      </c>
      <c r="B152" s="109" t="s">
        <v>202</v>
      </c>
      <c r="C152" s="110">
        <v>2006</v>
      </c>
      <c r="D152" s="146">
        <f>IFERROR(INDEX(Силовая!$I$72:$I$76,MATCH(B152,Силовая!$B$72:$B$76,0),0),0)</f>
        <v>156</v>
      </c>
      <c r="E152" s="146">
        <f>IFERROR(INDEX(Лыжи!$G$130:$G$134,MATCH(B152,Лыжи!$B$130:$B$134,0),0),0)</f>
        <v>200</v>
      </c>
      <c r="F152" s="146">
        <f>IFERROR(INDEX(Плавание!$E$147:$E$152,MATCH(B152,Плавание!$B$147:$B$152,0),0),0)</f>
        <v>200</v>
      </c>
      <c r="G152" s="146">
        <f>D152+E152+F152</f>
        <v>556</v>
      </c>
      <c r="H152" s="118" t="s">
        <v>63</v>
      </c>
      <c r="I152" s="135"/>
    </row>
    <row r="153" spans="1:9">
      <c r="A153" s="144">
        <v>2</v>
      </c>
      <c r="B153" s="109" t="s">
        <v>39</v>
      </c>
      <c r="C153" s="110">
        <v>2006</v>
      </c>
      <c r="D153" s="146">
        <f>IFERROR(INDEX(Силовая!$I$72:$I$76,MATCH(B153,Силовая!$B$72:$B$76,0),0),0)</f>
        <v>200</v>
      </c>
      <c r="E153" s="146">
        <f>IFERROR(INDEX(Лыжи!$G$130:$G$134,MATCH(B153,Лыжи!$B$130:$B$134,0),0),0)</f>
        <v>165</v>
      </c>
      <c r="F153" s="146">
        <f>IFERROR(INDEX(Плавание!$E$147:$E$152,MATCH(B153,Плавание!$B$147:$B$152,0),0),0)</f>
        <v>170</v>
      </c>
      <c r="G153" s="146">
        <f>D153+E153+F153</f>
        <v>535</v>
      </c>
      <c r="H153" s="118" t="s">
        <v>62</v>
      </c>
      <c r="I153" s="135"/>
    </row>
    <row r="154" spans="1:9">
      <c r="A154" s="144">
        <v>3</v>
      </c>
      <c r="B154" s="109" t="s">
        <v>41</v>
      </c>
      <c r="C154" s="110">
        <v>2005</v>
      </c>
      <c r="D154" s="146">
        <f>IFERROR(INDEX(Силовая!$I$72:$I$76,MATCH(B154,Силовая!$B$72:$B$76,0),0),0)</f>
        <v>175</v>
      </c>
      <c r="E154" s="146">
        <f>IFERROR(INDEX(Лыжи!$G$130:$G$134,MATCH(B154,Лыжи!$B$130:$B$134,0),0),0)</f>
        <v>156</v>
      </c>
      <c r="F154" s="146">
        <f>IFERROR(INDEX(Плавание!$E$147:$E$152,MATCH(B154,Плавание!$B$147:$B$152,0),0),0)</f>
        <v>139</v>
      </c>
      <c r="G154" s="146">
        <f>D154+E154+F154</f>
        <v>470</v>
      </c>
      <c r="H154" s="118" t="s">
        <v>62</v>
      </c>
      <c r="I154" s="135"/>
    </row>
    <row r="155" spans="1:9">
      <c r="A155" s="144">
        <v>4</v>
      </c>
      <c r="B155" s="109" t="s">
        <v>38</v>
      </c>
      <c r="C155" s="110">
        <v>2006</v>
      </c>
      <c r="D155" s="146">
        <f>IFERROR(INDEX(Силовая!$I$72:$I$76,MATCH(B155,Силовая!$B$72:$B$76,0),0),0)</f>
        <v>97</v>
      </c>
      <c r="E155" s="146">
        <f>IFERROR(INDEX(Лыжи!$G$130:$G$134,MATCH(B155,Лыжи!$B$130:$B$134,0),0),0)</f>
        <v>108</v>
      </c>
      <c r="F155" s="146">
        <f>IFERROR(INDEX(Плавание!$E$147:$E$152,MATCH(B155,Плавание!$B$147:$B$152,0),0),0)</f>
        <v>149</v>
      </c>
      <c r="G155" s="146">
        <f>D155+E155+F155</f>
        <v>354</v>
      </c>
      <c r="H155" s="118" t="s">
        <v>62</v>
      </c>
      <c r="I155" s="135"/>
    </row>
    <row r="156" spans="1:9" ht="30.75">
      <c r="A156" s="144">
        <v>5</v>
      </c>
      <c r="B156" s="109" t="s">
        <v>127</v>
      </c>
      <c r="C156" s="110">
        <v>2006</v>
      </c>
      <c r="D156" s="146">
        <f>IFERROR(INDEX(Силовая!$I$72:$I$76,MATCH(B156,Силовая!$B$72:$B$76,0),0),0)</f>
        <v>96</v>
      </c>
      <c r="E156" s="146">
        <f>IFERROR(INDEX(Лыжи!$G$130:$G$134,MATCH(B156,Лыжи!$B$130:$B$134,0),0),0)</f>
        <v>55</v>
      </c>
      <c r="F156" s="146">
        <f>IFERROR(INDEX(Плавание!$E$147:$E$152,MATCH(B156,Плавание!$B$147:$B$152,0),0),0)</f>
        <v>168</v>
      </c>
      <c r="G156" s="146">
        <f>D156+E156+F156</f>
        <v>319</v>
      </c>
      <c r="H156" s="118" t="s">
        <v>147</v>
      </c>
      <c r="I156" s="135"/>
    </row>
    <row r="157" spans="1:9" ht="18" customHeight="1">
      <c r="A157" s="132"/>
      <c r="B157" s="131"/>
      <c r="C157" s="131"/>
      <c r="D157" s="132"/>
      <c r="E157" s="132"/>
      <c r="F157" s="132"/>
      <c r="G157" s="132"/>
      <c r="H157" s="132"/>
      <c r="I157" s="135"/>
    </row>
    <row r="158" spans="1:9" ht="18" customHeight="1">
      <c r="A158" s="138" t="s">
        <v>19</v>
      </c>
      <c r="B158" s="150"/>
      <c r="C158" s="150"/>
      <c r="D158" s="139"/>
      <c r="E158" s="139"/>
      <c r="F158" s="139"/>
      <c r="G158" s="139"/>
      <c r="H158" s="140" t="s">
        <v>207</v>
      </c>
      <c r="I158" s="135"/>
    </row>
    <row r="159" spans="1:9" ht="18" customHeight="1">
      <c r="A159" s="132"/>
      <c r="B159" s="131"/>
      <c r="C159" s="131"/>
      <c r="D159" s="132"/>
      <c r="E159" s="132"/>
      <c r="F159" s="132"/>
      <c r="G159" s="132"/>
      <c r="H159" s="132"/>
      <c r="I159" s="135"/>
    </row>
    <row r="160" spans="1:9" ht="18" customHeight="1">
      <c r="A160" s="138" t="s">
        <v>132</v>
      </c>
      <c r="B160" s="131"/>
      <c r="C160" s="131"/>
      <c r="D160" s="132"/>
      <c r="E160" s="132"/>
      <c r="F160" s="132"/>
      <c r="G160" s="132"/>
      <c r="H160" s="140" t="s">
        <v>220</v>
      </c>
      <c r="I160" s="135"/>
    </row>
    <row r="161" spans="1:11" ht="18" customHeight="1">
      <c r="A161" s="141"/>
      <c r="B161" s="151"/>
      <c r="C161" s="151"/>
      <c r="D161" s="142"/>
      <c r="E161" s="142"/>
      <c r="F161" s="142"/>
      <c r="G161" s="142"/>
      <c r="H161" s="141"/>
      <c r="I161" s="143"/>
    </row>
    <row r="162" spans="1:11" ht="18" customHeight="1">
      <c r="A162" s="31"/>
      <c r="B162" s="18"/>
      <c r="C162" s="18"/>
      <c r="H162" s="31"/>
    </row>
    <row r="163" spans="1:11" ht="18" customHeight="1">
      <c r="A163" s="31"/>
      <c r="B163" s="18"/>
      <c r="C163" s="18"/>
      <c r="H163" s="31"/>
    </row>
    <row r="164" spans="1:11" ht="18" customHeight="1">
      <c r="A164" s="31"/>
      <c r="B164" s="18"/>
      <c r="C164" s="18"/>
      <c r="H164" s="31"/>
    </row>
    <row r="165" spans="1:11" ht="18" customHeight="1">
      <c r="A165" s="31"/>
      <c r="B165" s="18"/>
      <c r="C165" s="18"/>
      <c r="H165" s="31"/>
    </row>
    <row r="166" spans="1:11" ht="18" customHeight="1">
      <c r="A166" s="31"/>
      <c r="B166" s="18"/>
      <c r="C166" s="18"/>
      <c r="H166" s="31"/>
    </row>
    <row r="167" spans="1:11" ht="18" customHeight="1">
      <c r="A167" s="31"/>
      <c r="B167" s="18"/>
      <c r="C167" s="18"/>
      <c r="H167" s="31"/>
    </row>
    <row r="168" spans="1:11" ht="18" customHeight="1">
      <c r="A168" s="31"/>
      <c r="B168" s="18"/>
      <c r="C168" s="18"/>
      <c r="H168" s="31"/>
      <c r="K168" s="28" t="s">
        <v>27</v>
      </c>
    </row>
    <row r="169" spans="1:11" ht="18" customHeight="1">
      <c r="A169" s="31"/>
      <c r="B169" s="18"/>
      <c r="C169" s="18"/>
      <c r="H169" s="31"/>
    </row>
    <row r="170" spans="1:11" ht="18" customHeight="1">
      <c r="A170" s="31"/>
      <c r="B170" s="18"/>
      <c r="C170" s="18"/>
      <c r="H170" s="31"/>
    </row>
    <row r="171" spans="1:11" ht="18" customHeight="1">
      <c r="A171" s="31"/>
      <c r="B171" s="18"/>
      <c r="C171" s="18"/>
      <c r="H171" s="31"/>
    </row>
    <row r="172" spans="1:11" ht="18" customHeight="1">
      <c r="A172" s="31"/>
      <c r="B172" s="18"/>
      <c r="C172" s="18"/>
      <c r="H172" s="31"/>
    </row>
    <row r="173" spans="1:11" ht="18" customHeight="1">
      <c r="A173" s="31"/>
      <c r="B173" s="18"/>
      <c r="C173" s="18"/>
      <c r="H173" s="31"/>
    </row>
    <row r="174" spans="1:11" ht="18" customHeight="1">
      <c r="A174" s="31"/>
      <c r="B174" s="18"/>
      <c r="C174" s="18"/>
      <c r="H174" s="31"/>
    </row>
    <row r="175" spans="1:11" ht="18" customHeight="1">
      <c r="A175" s="31"/>
      <c r="B175" s="18"/>
      <c r="C175" s="18"/>
      <c r="H175" s="31"/>
    </row>
    <row r="176" spans="1:11" ht="18" customHeight="1">
      <c r="A176" s="31"/>
      <c r="B176" s="18"/>
      <c r="C176" s="18"/>
      <c r="H176" s="31"/>
    </row>
    <row r="177" spans="1:8" ht="18" customHeight="1">
      <c r="A177" s="31"/>
      <c r="B177" s="18"/>
      <c r="C177" s="18"/>
      <c r="H177" s="31"/>
    </row>
    <row r="178" spans="1:8" ht="18" customHeight="1">
      <c r="A178" s="31"/>
      <c r="B178" s="18"/>
      <c r="C178" s="18"/>
      <c r="H178" s="31"/>
    </row>
    <row r="179" spans="1:8" ht="18" customHeight="1">
      <c r="A179" s="31"/>
      <c r="B179" s="18"/>
      <c r="C179" s="18"/>
      <c r="H179" s="31"/>
    </row>
    <row r="180" spans="1:8" ht="18" customHeight="1">
      <c r="A180" s="31"/>
      <c r="B180" s="18"/>
      <c r="C180" s="18"/>
      <c r="H180" s="31"/>
    </row>
    <row r="181" spans="1:8" ht="18" customHeight="1">
      <c r="A181" s="31"/>
      <c r="B181" s="18"/>
      <c r="C181" s="18"/>
      <c r="H181" s="31"/>
    </row>
    <row r="182" spans="1:8" ht="18" customHeight="1">
      <c r="A182" s="31"/>
      <c r="B182" s="18"/>
      <c r="C182" s="18"/>
      <c r="H182" s="31"/>
    </row>
    <row r="183" spans="1:8" ht="18" customHeight="1">
      <c r="A183" s="31"/>
      <c r="B183" s="18"/>
      <c r="C183" s="18"/>
      <c r="H183" s="31"/>
    </row>
    <row r="184" spans="1:8" ht="18" customHeight="1">
      <c r="A184" s="31"/>
      <c r="B184" s="18"/>
      <c r="C184" s="18"/>
      <c r="H184" s="31"/>
    </row>
    <row r="185" spans="1:8" ht="18" customHeight="1">
      <c r="A185" s="31"/>
      <c r="B185" s="18"/>
      <c r="C185" s="18"/>
      <c r="H185" s="31"/>
    </row>
    <row r="186" spans="1:8" ht="18" customHeight="1">
      <c r="A186" s="31"/>
      <c r="B186" s="18"/>
      <c r="C186" s="18"/>
      <c r="H186" s="31"/>
    </row>
    <row r="187" spans="1:8" ht="18" customHeight="1"/>
    <row r="188" spans="1:8" ht="18" customHeight="1"/>
    <row r="189" spans="1:8" ht="18" customHeight="1"/>
    <row r="190" spans="1:8" ht="18" customHeight="1"/>
    <row r="191" spans="1:8" ht="18" customHeight="1"/>
    <row r="192" spans="1:8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</sheetData>
  <sortState ref="A118:H145">
    <sortCondition descending="1" ref="G118:G145"/>
  </sortState>
  <mergeCells count="13">
    <mergeCell ref="A146:H146"/>
    <mergeCell ref="A151:H151"/>
    <mergeCell ref="A4:D4"/>
    <mergeCell ref="A7:H7"/>
    <mergeCell ref="F4:H4"/>
    <mergeCell ref="A1:H1"/>
    <mergeCell ref="A117:H117"/>
    <mergeCell ref="A26:H26"/>
    <mergeCell ref="A65:H65"/>
    <mergeCell ref="A76:H76"/>
    <mergeCell ref="A104:H104"/>
    <mergeCell ref="A35:H35"/>
    <mergeCell ref="A2:H2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2" manualBreakCount="2">
    <brk id="88" max="7" man="1"/>
    <brk id="129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46"/>
  <sheetViews>
    <sheetView tabSelected="1" view="pageBreakPreview" zoomScale="85" zoomScaleNormal="69" zoomScaleSheetLayoutView="85" workbookViewId="0">
      <selection activeCell="A8" sqref="A8:A15"/>
    </sheetView>
  </sheetViews>
  <sheetFormatPr defaultColWidth="5.85546875" defaultRowHeight="15"/>
  <cols>
    <col min="1" max="1" width="8.5703125" customWidth="1"/>
    <col min="2" max="2" width="28.28515625" customWidth="1"/>
    <col min="3" max="3" width="12.42578125" style="7" customWidth="1"/>
    <col min="4" max="4" width="10.42578125" style="7" customWidth="1"/>
    <col min="5" max="5" width="11.5703125" style="7" customWidth="1"/>
    <col min="6" max="6" width="10.7109375" style="7" customWidth="1"/>
    <col min="7" max="7" width="10.5703125" style="7" customWidth="1"/>
    <col min="8" max="8" width="25.85546875" style="21" customWidth="1"/>
    <col min="9" max="9" width="23.85546875" bestFit="1" customWidth="1"/>
    <col min="10" max="10" width="40.28515625" style="11" customWidth="1"/>
    <col min="11" max="255" width="9.140625" customWidth="1"/>
  </cols>
  <sheetData>
    <row r="1" spans="1:10" ht="15.75">
      <c r="A1" s="197" t="s">
        <v>8</v>
      </c>
      <c r="B1" s="197"/>
      <c r="C1" s="197"/>
      <c r="D1" s="197"/>
      <c r="E1" s="197"/>
      <c r="F1" s="197"/>
      <c r="G1" s="197"/>
      <c r="H1" s="72"/>
    </row>
    <row r="2" spans="1:10" ht="18.75">
      <c r="A2" s="198" t="s">
        <v>75</v>
      </c>
      <c r="B2" s="198"/>
      <c r="C2" s="198"/>
      <c r="D2" s="198"/>
      <c r="E2" s="198"/>
      <c r="F2" s="198"/>
      <c r="G2" s="198"/>
      <c r="H2" s="73"/>
      <c r="I2" s="15"/>
    </row>
    <row r="3" spans="1:10" ht="18.75">
      <c r="A3" s="198" t="s">
        <v>34</v>
      </c>
      <c r="B3" s="198"/>
      <c r="C3" s="198"/>
      <c r="D3" s="198"/>
      <c r="E3" s="198"/>
      <c r="F3" s="198"/>
      <c r="G3" s="198"/>
      <c r="H3" s="73"/>
      <c r="I3" s="15"/>
    </row>
    <row r="4" spans="1:10" ht="16.5" customHeight="1">
      <c r="A4" s="40" t="s">
        <v>130</v>
      </c>
      <c r="B4" s="40"/>
      <c r="E4" s="51"/>
      <c r="F4" s="51"/>
      <c r="G4" s="74" t="s">
        <v>223</v>
      </c>
      <c r="I4" s="1"/>
      <c r="J4" s="9"/>
    </row>
    <row r="5" spans="1:10" ht="15.75" customHeight="1">
      <c r="A5" s="6"/>
      <c r="B5" s="6"/>
      <c r="C5" s="6"/>
      <c r="D5" s="6"/>
      <c r="E5" s="6"/>
      <c r="F5" s="6"/>
      <c r="G5" s="83"/>
      <c r="H5" s="75"/>
      <c r="I5" s="6"/>
      <c r="J5" s="13"/>
    </row>
    <row r="6" spans="1:10" ht="18.75">
      <c r="A6" s="76" t="s">
        <v>17</v>
      </c>
      <c r="B6" s="77" t="s">
        <v>1</v>
      </c>
      <c r="C6" s="78" t="s">
        <v>0</v>
      </c>
      <c r="D6" s="77" t="s">
        <v>31</v>
      </c>
      <c r="E6" s="78" t="s">
        <v>30</v>
      </c>
      <c r="F6" s="77" t="s">
        <v>26</v>
      </c>
      <c r="G6" s="79" t="s">
        <v>2</v>
      </c>
      <c r="H6" s="78" t="s">
        <v>135</v>
      </c>
      <c r="J6" s="10"/>
    </row>
    <row r="7" spans="1:10" ht="18.75">
      <c r="A7" s="200" t="s">
        <v>221</v>
      </c>
      <c r="B7" s="201"/>
      <c r="C7" s="201"/>
      <c r="D7" s="201"/>
      <c r="E7" s="201"/>
      <c r="F7" s="201"/>
      <c r="G7" s="201"/>
      <c r="H7" s="202"/>
      <c r="I7" s="12"/>
    </row>
    <row r="8" spans="1:10" ht="30">
      <c r="A8" s="144">
        <v>1</v>
      </c>
      <c r="B8" s="106" t="s">
        <v>81</v>
      </c>
      <c r="C8" s="107">
        <v>19</v>
      </c>
      <c r="D8" s="176">
        <v>3.1249999999999997E-3</v>
      </c>
      <c r="E8" s="176">
        <v>5.8333333333333336E-3</v>
      </c>
      <c r="F8" s="155">
        <f t="shared" ref="F8:F15" si="0">E8-D8</f>
        <v>2.7083333333333339E-3</v>
      </c>
      <c r="G8" s="80">
        <f>IF(ROUND(Константы!$C$3*(2-F8/MIN(Лыжи!$F$8:$F$15)),0)&lt;=0,Константы!$C$4,ROUND(Константы!$C$3*(2-F8/MIN(Лыжи!$F$8:$F$15)),0))</f>
        <v>200</v>
      </c>
      <c r="H8" s="104" t="s">
        <v>147</v>
      </c>
      <c r="J8"/>
    </row>
    <row r="9" spans="1:10" ht="29.25" customHeight="1">
      <c r="A9" s="144">
        <v>2</v>
      </c>
      <c r="B9" s="100" t="s">
        <v>77</v>
      </c>
      <c r="C9" s="101">
        <v>25</v>
      </c>
      <c r="D9" s="176">
        <v>4.1666666666666666E-3</v>
      </c>
      <c r="E9" s="176">
        <v>8.113425925925925E-3</v>
      </c>
      <c r="F9" s="155">
        <f t="shared" si="0"/>
        <v>3.9467592592592584E-3</v>
      </c>
      <c r="G9" s="80">
        <f>IF(ROUND(Константы!$C$3*(2-F9/MIN(Лыжи!$F$8:$F$15)),0)&lt;=0,Константы!$C$4,ROUND(Константы!$C$3*(2-F9/MIN(Лыжи!$F$8:$F$15)),0))</f>
        <v>109</v>
      </c>
      <c r="H9" s="104" t="s">
        <v>61</v>
      </c>
      <c r="J9"/>
    </row>
    <row r="10" spans="1:10" ht="25.5" customHeight="1">
      <c r="A10" s="144">
        <v>3</v>
      </c>
      <c r="B10" s="106" t="s">
        <v>148</v>
      </c>
      <c r="C10" s="107">
        <v>26</v>
      </c>
      <c r="D10" s="176">
        <v>4.1666666666666666E-3</v>
      </c>
      <c r="E10" s="176">
        <v>8.8888888888888889E-3</v>
      </c>
      <c r="F10" s="155">
        <f t="shared" si="0"/>
        <v>4.7222222222222223E-3</v>
      </c>
      <c r="G10" s="80">
        <f>IF(ROUND(Константы!$C$3*(2-F10/MIN(Лыжи!$F$8:$F$15)),0)&lt;=0,Константы!$C$4,ROUND(Константы!$C$3*(2-F10/MIN(Лыжи!$F$8:$F$15)),0))</f>
        <v>51</v>
      </c>
      <c r="H10" s="104" t="s">
        <v>61</v>
      </c>
      <c r="J10"/>
    </row>
    <row r="11" spans="1:10" ht="15.75">
      <c r="A11" s="144">
        <v>4</v>
      </c>
      <c r="B11" s="70" t="s">
        <v>146</v>
      </c>
      <c r="C11" s="99">
        <v>22</v>
      </c>
      <c r="D11" s="176">
        <v>3.472222222222222E-3</v>
      </c>
      <c r="E11" s="176">
        <v>8.4490740740740741E-3</v>
      </c>
      <c r="F11" s="155">
        <f t="shared" si="0"/>
        <v>4.9768518518518521E-3</v>
      </c>
      <c r="G11" s="80">
        <f>IF(ROUND(Константы!$C$3*(2-F11/MIN(Лыжи!$F$8:$F$15)),0)&lt;=0,Константы!$C$4,ROUND(Константы!$C$3*(2-F11/MIN(Лыжи!$F$8:$F$15)),0))</f>
        <v>32</v>
      </c>
      <c r="H11" s="104" t="s">
        <v>40</v>
      </c>
      <c r="J11"/>
    </row>
    <row r="12" spans="1:10" ht="30">
      <c r="A12" s="144">
        <v>5</v>
      </c>
      <c r="B12" s="106" t="s">
        <v>80</v>
      </c>
      <c r="C12" s="107">
        <v>21</v>
      </c>
      <c r="D12" s="176">
        <v>3.472222222222222E-3</v>
      </c>
      <c r="E12" s="176">
        <v>8.8541666666666664E-3</v>
      </c>
      <c r="F12" s="155">
        <f t="shared" si="0"/>
        <v>5.3819444444444444E-3</v>
      </c>
      <c r="G12" s="80">
        <f>IF(ROUND(Константы!$C$3*(2-F12/MIN(Лыжи!$F$8:$F$15)),0)&lt;=0,Константы!$C$4,ROUND(Константы!$C$3*(2-F12/MIN(Лыжи!$F$8:$F$15)),0))</f>
        <v>3</v>
      </c>
      <c r="H12" s="104" t="s">
        <v>63</v>
      </c>
      <c r="J12"/>
    </row>
    <row r="13" spans="1:10" ht="30">
      <c r="A13" s="144">
        <v>6</v>
      </c>
      <c r="B13" s="71" t="s">
        <v>79</v>
      </c>
      <c r="C13" s="103">
        <v>20</v>
      </c>
      <c r="D13" s="176">
        <v>3.1249999999999997E-3</v>
      </c>
      <c r="E13" s="176">
        <v>9.3402777777777772E-3</v>
      </c>
      <c r="F13" s="155">
        <f t="shared" si="0"/>
        <v>6.2152777777777779E-3</v>
      </c>
      <c r="G13" s="80">
        <f>IF(ROUND(Константы!$C$3*(2-F13/MIN(Лыжи!$F$8:$F$15)),0)&lt;=0,Константы!$C$4,ROUND(Константы!$C$3*(2-F13/MIN(Лыжи!$F$8:$F$15)),0))</f>
        <v>1</v>
      </c>
      <c r="H13" s="104" t="s">
        <v>63</v>
      </c>
      <c r="J13"/>
    </row>
    <row r="14" spans="1:10" ht="15.75">
      <c r="A14" s="144">
        <v>7</v>
      </c>
      <c r="B14" s="106" t="s">
        <v>149</v>
      </c>
      <c r="C14" s="107">
        <v>23</v>
      </c>
      <c r="D14" s="176">
        <v>3.8194444444444443E-3</v>
      </c>
      <c r="E14" s="176">
        <v>9.2245370370370363E-3</v>
      </c>
      <c r="F14" s="155">
        <f t="shared" si="0"/>
        <v>5.4050925925925915E-3</v>
      </c>
      <c r="G14" s="80">
        <f>IF(ROUND(Константы!$C$3*(2-F14/MIN(Лыжи!$F$8:$F$15)),0)&lt;=0,Константы!$C$4,ROUND(Константы!$C$3*(2-F14/MIN(Лыжи!$F$8:$F$15)),0))</f>
        <v>1</v>
      </c>
      <c r="H14" s="104" t="s">
        <v>40</v>
      </c>
      <c r="J14"/>
    </row>
    <row r="15" spans="1:10" ht="15.75">
      <c r="A15" s="144">
        <v>8</v>
      </c>
      <c r="B15" s="71" t="s">
        <v>145</v>
      </c>
      <c r="C15" s="103">
        <v>24</v>
      </c>
      <c r="D15" s="176">
        <v>3.8194444444444443E-3</v>
      </c>
      <c r="E15" s="176">
        <v>9.4560185185185181E-3</v>
      </c>
      <c r="F15" s="155">
        <f t="shared" si="0"/>
        <v>5.6365740740740734E-3</v>
      </c>
      <c r="G15" s="80">
        <f>IF(ROUND(Константы!$C$3*(2-F15/MIN(Лыжи!$F$8:$F$15)),0)&lt;=0,Константы!$C$4,ROUND(Константы!$C$3*(2-F15/MIN(Лыжи!$F$8:$F$15)),0))</f>
        <v>1</v>
      </c>
      <c r="H15" s="104" t="s">
        <v>40</v>
      </c>
      <c r="J15"/>
    </row>
    <row r="16" spans="1:10" ht="15.75">
      <c r="A16" s="200" t="s">
        <v>222</v>
      </c>
      <c r="B16" s="201"/>
      <c r="C16" s="201"/>
      <c r="D16" s="201"/>
      <c r="E16" s="201"/>
      <c r="F16" s="201"/>
      <c r="G16" s="201"/>
      <c r="H16" s="202"/>
      <c r="J16"/>
    </row>
    <row r="17" spans="1:10" ht="30">
      <c r="A17" s="144">
        <v>1</v>
      </c>
      <c r="B17" s="109" t="s">
        <v>90</v>
      </c>
      <c r="C17" s="102">
        <v>9</v>
      </c>
      <c r="D17" s="177">
        <v>1.3888888888888889E-3</v>
      </c>
      <c r="E17" s="177">
        <v>4.7569444444444447E-3</v>
      </c>
      <c r="F17" s="155">
        <f t="shared" ref="F17:F32" si="1">E17-D17</f>
        <v>3.3680555555555556E-3</v>
      </c>
      <c r="G17" s="80">
        <f>IF(ROUND(Константы!$C$3*(2-F17/MIN(Лыжи!$F$17:$F$32)),0)&lt;=0,Константы!$C$4,ROUND(Константы!$C$3*(2-F17/MIN(Лыжи!$F$17:$F$32)),0))</f>
        <v>200</v>
      </c>
      <c r="H17" s="104" t="s">
        <v>147</v>
      </c>
      <c r="J17"/>
    </row>
    <row r="18" spans="1:10" ht="30">
      <c r="A18" s="144">
        <v>2</v>
      </c>
      <c r="B18" s="109" t="s">
        <v>88</v>
      </c>
      <c r="C18" s="113">
        <v>10</v>
      </c>
      <c r="D18" s="177">
        <v>1.736111111111111E-3</v>
      </c>
      <c r="E18" s="177">
        <v>5.5671296296296302E-3</v>
      </c>
      <c r="F18" s="155">
        <f t="shared" si="1"/>
        <v>3.8310185185185192E-3</v>
      </c>
      <c r="G18" s="80">
        <f>IF(ROUND(Константы!$C$3*(2-F18/MIN(Лыжи!$F$17:$F$32)),0)&lt;=0,Константы!$C$4,ROUND(Константы!$C$3*(2-F18/MIN(Лыжи!$F$17:$F$32)),0))</f>
        <v>173</v>
      </c>
      <c r="H18" s="104" t="s">
        <v>147</v>
      </c>
      <c r="J18"/>
    </row>
    <row r="19" spans="1:10" ht="15.75">
      <c r="A19" s="144">
        <v>3</v>
      </c>
      <c r="B19" s="109" t="s">
        <v>84</v>
      </c>
      <c r="C19" s="113">
        <v>3</v>
      </c>
      <c r="D19" s="177">
        <v>6.9444444444444447E-4</v>
      </c>
      <c r="E19" s="177">
        <v>4.9652777777777777E-3</v>
      </c>
      <c r="F19" s="155">
        <f t="shared" si="1"/>
        <v>4.2708333333333331E-3</v>
      </c>
      <c r="G19" s="80">
        <f>IF(ROUND(Константы!$C$3*(2-F19/MIN(Лыжи!$F$17:$F$32)),0)&lt;=0,Константы!$C$4,ROUND(Константы!$C$3*(2-F19/MIN(Лыжи!$F$17:$F$32)),0))</f>
        <v>146</v>
      </c>
      <c r="H19" s="104" t="s">
        <v>40</v>
      </c>
      <c r="J19"/>
    </row>
    <row r="20" spans="1:10" ht="30">
      <c r="A20" s="144">
        <v>4</v>
      </c>
      <c r="B20" s="109" t="s">
        <v>87</v>
      </c>
      <c r="C20" s="105">
        <v>14</v>
      </c>
      <c r="D20" s="177">
        <v>2.0833333333333333E-3</v>
      </c>
      <c r="E20" s="177">
        <v>6.6087962962962966E-3</v>
      </c>
      <c r="F20" s="155">
        <f t="shared" si="1"/>
        <v>4.5254629629629638E-3</v>
      </c>
      <c r="G20" s="80">
        <f>IF(ROUND(Константы!$C$3*(2-F20/MIN(Лыжи!$F$17:$F$32)),0)&lt;=0,Константы!$C$4,ROUND(Константы!$C$3*(2-F20/MIN(Лыжи!$F$17:$F$32)),0))</f>
        <v>131</v>
      </c>
      <c r="H20" s="104" t="s">
        <v>63</v>
      </c>
      <c r="J20"/>
    </row>
    <row r="21" spans="1:10" ht="30">
      <c r="A21" s="144">
        <v>5</v>
      </c>
      <c r="B21" s="109" t="s">
        <v>85</v>
      </c>
      <c r="C21" s="110">
        <v>15</v>
      </c>
      <c r="D21" s="177">
        <v>2.4305555555555556E-3</v>
      </c>
      <c r="E21" s="177">
        <v>7.0023148148148154E-3</v>
      </c>
      <c r="F21" s="155">
        <f t="shared" si="1"/>
        <v>4.5717592592592598E-3</v>
      </c>
      <c r="G21" s="80">
        <f>IF(ROUND(Константы!$C$3*(2-F21/MIN(Лыжи!$F$17:$F$32)),0)&lt;=0,Константы!$C$4,ROUND(Константы!$C$3*(2-F21/MIN(Лыжи!$F$17:$F$32)),0))</f>
        <v>129</v>
      </c>
      <c r="H21" s="104" t="s">
        <v>147</v>
      </c>
      <c r="J21"/>
    </row>
    <row r="22" spans="1:10" ht="15.75">
      <c r="A22" s="144">
        <v>6</v>
      </c>
      <c r="B22" s="109" t="s">
        <v>157</v>
      </c>
      <c r="C22" s="105">
        <v>18</v>
      </c>
      <c r="D22" s="177">
        <v>2.7777777777777779E-3</v>
      </c>
      <c r="E22" s="177">
        <v>7.4421296296296293E-3</v>
      </c>
      <c r="F22" s="155">
        <f t="shared" si="1"/>
        <v>4.6643518518518518E-3</v>
      </c>
      <c r="G22" s="80">
        <f>IF(ROUND(Константы!$C$3*(2-F22/MIN(Лыжи!$F$17:$F$32)),0)&lt;=0,Константы!$C$4,ROUND(Константы!$C$3*(2-F22/MIN(Лыжи!$F$17:$F$32)),0))</f>
        <v>123</v>
      </c>
      <c r="H22" s="104" t="s">
        <v>40</v>
      </c>
      <c r="J22"/>
    </row>
    <row r="23" spans="1:10" ht="30">
      <c r="A23" s="144">
        <v>7</v>
      </c>
      <c r="B23" s="109" t="s">
        <v>91</v>
      </c>
      <c r="C23" s="112">
        <v>2</v>
      </c>
      <c r="D23" s="177">
        <v>3.4722222222222224E-4</v>
      </c>
      <c r="E23" s="177">
        <v>5.208333333333333E-3</v>
      </c>
      <c r="F23" s="155">
        <f t="shared" si="1"/>
        <v>4.8611111111111112E-3</v>
      </c>
      <c r="G23" s="80">
        <f>IF(ROUND(Константы!$C$3*(2-F23/MIN(Лыжи!$F$17:$F$32)),0)&lt;=0,Константы!$C$4,ROUND(Константы!$C$3*(2-F23/MIN(Лыжи!$F$17:$F$32)),0))</f>
        <v>111</v>
      </c>
      <c r="H23" s="104" t="s">
        <v>147</v>
      </c>
      <c r="J23"/>
    </row>
    <row r="24" spans="1:10" ht="30">
      <c r="A24" s="144">
        <v>8</v>
      </c>
      <c r="B24" s="109" t="s">
        <v>86</v>
      </c>
      <c r="C24" s="161">
        <v>13</v>
      </c>
      <c r="D24" s="177">
        <v>2.0833333333333333E-3</v>
      </c>
      <c r="E24" s="177">
        <v>7.0949074074074074E-3</v>
      </c>
      <c r="F24" s="155">
        <f t="shared" si="1"/>
        <v>5.0115740740740745E-3</v>
      </c>
      <c r="G24" s="80">
        <f>IF(ROUND(Константы!$C$3*(2-F24/MIN(Лыжи!$F$17:$F$32)),0)&lt;=0,Константы!$C$4,ROUND(Константы!$C$3*(2-F24/MIN(Лыжи!$F$17:$F$32)),0))</f>
        <v>102</v>
      </c>
      <c r="H24" s="104" t="s">
        <v>147</v>
      </c>
      <c r="J24"/>
    </row>
    <row r="25" spans="1:10" ht="30">
      <c r="A25" s="144">
        <v>9</v>
      </c>
      <c r="B25" s="109" t="s">
        <v>156</v>
      </c>
      <c r="C25" s="105">
        <v>7</v>
      </c>
      <c r="D25" s="177">
        <v>1.0416666666666667E-3</v>
      </c>
      <c r="E25" s="177">
        <v>6.2962962962962964E-3</v>
      </c>
      <c r="F25" s="155">
        <f t="shared" si="1"/>
        <v>5.2546296296296299E-3</v>
      </c>
      <c r="G25" s="80">
        <f>IF(ROUND(Константы!$C$3*(2-F25/MIN(Лыжи!$F$17:$F$32)),0)&lt;=0,Константы!$C$4,ROUND(Константы!$C$3*(2-F25/MIN(Лыжи!$F$17:$F$32)),0))</f>
        <v>88</v>
      </c>
      <c r="H25" s="104" t="s">
        <v>147</v>
      </c>
      <c r="J25"/>
    </row>
    <row r="26" spans="1:10" ht="30">
      <c r="A26" s="144">
        <v>10</v>
      </c>
      <c r="B26" s="108" t="s">
        <v>152</v>
      </c>
      <c r="C26" s="110">
        <v>4</v>
      </c>
      <c r="D26" s="177">
        <v>6.9444444444444447E-4</v>
      </c>
      <c r="E26" s="177">
        <v>6.4351851851851861E-3</v>
      </c>
      <c r="F26" s="155">
        <f t="shared" si="1"/>
        <v>5.7407407407407416E-3</v>
      </c>
      <c r="G26" s="80">
        <f>IF(ROUND(Константы!$C$3*(2-F26/MIN(Лыжи!$F$17:$F$32)),0)&lt;=0,Константы!$C$4,ROUND(Константы!$C$3*(2-F26/MIN(Лыжи!$F$17:$F$32)),0))</f>
        <v>59</v>
      </c>
      <c r="H26" s="118" t="s">
        <v>63</v>
      </c>
      <c r="J26"/>
    </row>
    <row r="27" spans="1:10" ht="15.75">
      <c r="A27" s="144">
        <v>11</v>
      </c>
      <c r="B27" s="108" t="s">
        <v>218</v>
      </c>
      <c r="C27" s="110">
        <v>16</v>
      </c>
      <c r="D27" s="177">
        <v>2.4305555555555556E-3</v>
      </c>
      <c r="E27" s="177">
        <v>8.3449074074074085E-3</v>
      </c>
      <c r="F27" s="155">
        <f t="shared" si="1"/>
        <v>5.9143518518518529E-3</v>
      </c>
      <c r="G27" s="80">
        <f>IF(ROUND(Константы!$C$3*(2-F27/MIN(Лыжи!$F$17:$F$32)),0)&lt;=0,Константы!$C$4,ROUND(Константы!$C$3*(2-F27/MIN(Лыжи!$F$17:$F$32)),0))</f>
        <v>49</v>
      </c>
      <c r="H27" s="102" t="s">
        <v>40</v>
      </c>
      <c r="J27"/>
    </row>
    <row r="28" spans="1:10" ht="15.75">
      <c r="A28" s="144">
        <v>12</v>
      </c>
      <c r="B28" s="108" t="s">
        <v>155</v>
      </c>
      <c r="C28" s="105">
        <v>1</v>
      </c>
      <c r="D28" s="177">
        <v>3.4722222222222224E-4</v>
      </c>
      <c r="E28" s="177">
        <v>6.4004629629629628E-3</v>
      </c>
      <c r="F28" s="155">
        <f t="shared" si="1"/>
        <v>6.053240740740741E-3</v>
      </c>
      <c r="G28" s="80">
        <f>IF(ROUND(Константы!$C$3*(2-F28/MIN(Лыжи!$F$17:$F$32)),0)&lt;=0,Константы!$C$4,ROUND(Константы!$C$3*(2-F28/MIN(Лыжи!$F$17:$F$32)),0))</f>
        <v>41</v>
      </c>
      <c r="H28" s="102" t="s">
        <v>61</v>
      </c>
      <c r="J28"/>
    </row>
    <row r="29" spans="1:10" ht="15.75">
      <c r="A29" s="144">
        <v>13</v>
      </c>
      <c r="B29" s="109" t="s">
        <v>160</v>
      </c>
      <c r="C29" s="113">
        <v>8</v>
      </c>
      <c r="D29" s="177">
        <v>1.3888888888888889E-3</v>
      </c>
      <c r="E29" s="177">
        <v>7.6504629629629631E-3</v>
      </c>
      <c r="F29" s="155">
        <f t="shared" si="1"/>
        <v>6.2615740740740739E-3</v>
      </c>
      <c r="G29" s="80">
        <f>IF(ROUND(Константы!$C$3*(2-F29/MIN(Лыжи!$F$17:$F$32)),0)&lt;=0,Константы!$C$4,ROUND(Константы!$C$3*(2-F29/MIN(Лыжи!$F$17:$F$32)),0))</f>
        <v>28</v>
      </c>
      <c r="H29" s="104" t="s">
        <v>40</v>
      </c>
      <c r="J29"/>
    </row>
    <row r="30" spans="1:10" ht="30">
      <c r="A30" s="144">
        <v>14</v>
      </c>
      <c r="B30" s="109" t="s">
        <v>153</v>
      </c>
      <c r="C30" s="110">
        <v>11</v>
      </c>
      <c r="D30" s="177">
        <v>1.736111111111111E-3</v>
      </c>
      <c r="E30" s="177">
        <v>8.4259259259259253E-3</v>
      </c>
      <c r="F30" s="155">
        <f t="shared" si="1"/>
        <v>6.6898148148148142E-3</v>
      </c>
      <c r="G30" s="80">
        <f>IF(ROUND(Константы!$C$3*(2-F30/MIN(Лыжи!$F$17:$F$32)),0)&lt;=0,Константы!$C$4,ROUND(Константы!$C$3*(2-F30/MIN(Лыжи!$F$17:$F$32)),0))</f>
        <v>3</v>
      </c>
      <c r="H30" s="104" t="s">
        <v>63</v>
      </c>
      <c r="J30"/>
    </row>
    <row r="31" spans="1:10" ht="15.75">
      <c r="A31" s="144">
        <v>15</v>
      </c>
      <c r="B31" s="108" t="s">
        <v>154</v>
      </c>
      <c r="C31" s="110">
        <v>6</v>
      </c>
      <c r="D31" s="177">
        <v>1.0416666666666667E-3</v>
      </c>
      <c r="E31" s="177">
        <v>7.8125E-3</v>
      </c>
      <c r="F31" s="155">
        <f t="shared" si="1"/>
        <v>6.7708333333333336E-3</v>
      </c>
      <c r="G31" s="80">
        <f>IF(ROUND(Константы!$C$3*(2-F31/MIN(Лыжи!$F$17:$F$32)),0)&lt;=0,Константы!$C$4,ROUND(Константы!$C$3*(2-F31/MIN(Лыжи!$F$17:$F$32)),0))</f>
        <v>1</v>
      </c>
      <c r="H31" s="102" t="s">
        <v>40</v>
      </c>
      <c r="J31"/>
    </row>
    <row r="32" spans="1:10" ht="30">
      <c r="A32" s="144">
        <v>16</v>
      </c>
      <c r="B32" s="109" t="s">
        <v>158</v>
      </c>
      <c r="C32" s="110">
        <v>17</v>
      </c>
      <c r="D32" s="177">
        <v>2.7777777777777779E-3</v>
      </c>
      <c r="E32" s="177">
        <v>9.5486111111111101E-3</v>
      </c>
      <c r="F32" s="155">
        <f t="shared" si="1"/>
        <v>6.7708333333333318E-3</v>
      </c>
      <c r="G32" s="80">
        <f>IF(ROUND(Константы!$C$3*(2-F32/MIN(Лыжи!$F$17:$F$32)),0)&lt;=0,Константы!$C$4,ROUND(Константы!$C$3*(2-F32/MIN(Лыжи!$F$17:$F$32)),0))</f>
        <v>1</v>
      </c>
      <c r="H32" s="104" t="s">
        <v>63</v>
      </c>
      <c r="J32"/>
    </row>
    <row r="33" spans="1:10" ht="15.75">
      <c r="A33" s="200" t="s">
        <v>224</v>
      </c>
      <c r="B33" s="201"/>
      <c r="C33" s="201"/>
      <c r="D33" s="201"/>
      <c r="E33" s="201"/>
      <c r="F33" s="201"/>
      <c r="G33" s="201"/>
      <c r="H33" s="202"/>
      <c r="J33"/>
    </row>
    <row r="34" spans="1:10" ht="30">
      <c r="A34" s="144">
        <v>1</v>
      </c>
      <c r="B34" s="108" t="s">
        <v>72</v>
      </c>
      <c r="C34" s="116">
        <v>54</v>
      </c>
      <c r="D34" s="176">
        <v>9.0277777777777787E-3</v>
      </c>
      <c r="E34" s="176">
        <v>1.5601851851851851E-2</v>
      </c>
      <c r="F34" s="155">
        <f t="shared" ref="F34:F43" si="2">E34-D34</f>
        <v>6.5740740740740725E-3</v>
      </c>
      <c r="G34" s="80">
        <f>IF(ROUND(Константы!$C$3*(2-F34/MIN(Лыжи!$F$34:$F$43)),0)&lt;=0,Константы!$C$4,ROUND(Константы!$C$3*(2-F34/MIN(Лыжи!$F$34:$F$43)),0))</f>
        <v>200</v>
      </c>
      <c r="H34" s="104" t="s">
        <v>63</v>
      </c>
      <c r="J34"/>
    </row>
    <row r="35" spans="1:10" ht="15.75">
      <c r="A35" s="144">
        <v>2</v>
      </c>
      <c r="B35" s="108" t="s">
        <v>94</v>
      </c>
      <c r="C35" s="116">
        <v>55</v>
      </c>
      <c r="D35" s="176">
        <v>9.0277777777777787E-3</v>
      </c>
      <c r="E35" s="176">
        <v>1.5972222222222224E-2</v>
      </c>
      <c r="F35" s="155">
        <f t="shared" si="2"/>
        <v>6.9444444444444458E-3</v>
      </c>
      <c r="G35" s="80">
        <f>IF(ROUND(Константы!$C$3*(2-F35/MIN(Лыжи!$F$34:$F$43)),0)&lt;=0,Константы!$C$4,ROUND(Константы!$C$3*(2-F35/MIN(Лыжи!$F$34:$F$43)),0))</f>
        <v>189</v>
      </c>
      <c r="H35" s="102" t="s">
        <v>62</v>
      </c>
      <c r="J35"/>
    </row>
    <row r="36" spans="1:10" ht="30">
      <c r="A36" s="144">
        <v>3</v>
      </c>
      <c r="B36" s="108" t="s">
        <v>73</v>
      </c>
      <c r="C36" s="115">
        <v>59</v>
      </c>
      <c r="D36" s="176">
        <v>9.3749999999999997E-3</v>
      </c>
      <c r="E36" s="176">
        <v>1.6400462962962964E-2</v>
      </c>
      <c r="F36" s="155">
        <f t="shared" si="2"/>
        <v>7.0254629629629643E-3</v>
      </c>
      <c r="G36" s="80">
        <f>IF(ROUND(Константы!$C$3*(2-F36/MIN(Лыжи!$F$34:$F$43)),0)&lt;=0,Константы!$C$4,ROUND(Константы!$C$3*(2-F36/MIN(Лыжи!$F$34:$F$43)),0))</f>
        <v>186</v>
      </c>
      <c r="H36" s="118" t="s">
        <v>147</v>
      </c>
      <c r="J36"/>
    </row>
    <row r="37" spans="1:10" ht="15.75">
      <c r="A37" s="144">
        <v>4</v>
      </c>
      <c r="B37" s="108" t="s">
        <v>163</v>
      </c>
      <c r="C37" s="117">
        <v>60</v>
      </c>
      <c r="D37" s="176">
        <v>9.7222222222222224E-3</v>
      </c>
      <c r="E37" s="176">
        <v>1.6898148148148148E-2</v>
      </c>
      <c r="F37" s="155">
        <f t="shared" si="2"/>
        <v>7.1759259259259259E-3</v>
      </c>
      <c r="G37" s="80">
        <f>IF(ROUND(Константы!$C$3*(2-F37/MIN(Лыжи!$F$34:$F$43)),0)&lt;=0,Константы!$C$4,ROUND(Константы!$C$3*(2-F37/MIN(Лыжи!$F$34:$F$43)),0))</f>
        <v>182</v>
      </c>
      <c r="H37" s="102" t="s">
        <v>62</v>
      </c>
      <c r="J37"/>
    </row>
    <row r="38" spans="1:10" ht="30">
      <c r="A38" s="144">
        <v>5</v>
      </c>
      <c r="B38" s="109" t="s">
        <v>76</v>
      </c>
      <c r="C38" s="116">
        <v>50</v>
      </c>
      <c r="D38" s="176">
        <v>8.3333333333333332E-3</v>
      </c>
      <c r="E38" s="176">
        <v>1.5659722222222224E-2</v>
      </c>
      <c r="F38" s="155">
        <f t="shared" si="2"/>
        <v>7.326388888888891E-3</v>
      </c>
      <c r="G38" s="80">
        <f>IF(ROUND(Константы!$C$3*(2-F38/MIN(Лыжи!$F$34:$F$43)),0)&lt;=0,Константы!$C$4,ROUND(Константы!$C$3*(2-F38/MIN(Лыжи!$F$34:$F$43)),0))</f>
        <v>177</v>
      </c>
      <c r="H38" s="104" t="s">
        <v>147</v>
      </c>
      <c r="J38"/>
    </row>
    <row r="39" spans="1:10" ht="15.75">
      <c r="A39" s="144">
        <v>6</v>
      </c>
      <c r="B39" s="109" t="s">
        <v>162</v>
      </c>
      <c r="C39" s="115">
        <v>61</v>
      </c>
      <c r="D39" s="176">
        <v>9.7222222222222224E-3</v>
      </c>
      <c r="E39" s="176">
        <v>1.7719907407407406E-2</v>
      </c>
      <c r="F39" s="155">
        <f t="shared" si="2"/>
        <v>7.9976851851851841E-3</v>
      </c>
      <c r="G39" s="80">
        <f>IF(ROUND(Константы!$C$3*(2-F39/MIN(Лыжи!$F$34:$F$43)),0)&lt;=0,Константы!$C$4,ROUND(Константы!$C$3*(2-F39/MIN(Лыжи!$F$34:$F$43)),0))</f>
        <v>157</v>
      </c>
      <c r="H39" s="104" t="s">
        <v>61</v>
      </c>
      <c r="J39"/>
    </row>
    <row r="40" spans="1:10" ht="15.75">
      <c r="A40" s="144">
        <v>7</v>
      </c>
      <c r="B40" s="109" t="s">
        <v>78</v>
      </c>
      <c r="C40" s="116">
        <v>51</v>
      </c>
      <c r="D40" s="176">
        <v>8.6805555555555559E-3</v>
      </c>
      <c r="E40" s="176">
        <v>1.6759259259259258E-2</v>
      </c>
      <c r="F40" s="155">
        <f t="shared" si="2"/>
        <v>8.0787037037037025E-3</v>
      </c>
      <c r="G40" s="80">
        <f>IF(ROUND(Константы!$C$3*(2-F40/MIN(Лыжи!$F$34:$F$43)),0)&lt;=0,Константы!$C$4,ROUND(Константы!$C$3*(2-F40/MIN(Лыжи!$F$34:$F$43)),0))</f>
        <v>154</v>
      </c>
      <c r="H40" s="104" t="s">
        <v>62</v>
      </c>
      <c r="J40"/>
    </row>
    <row r="41" spans="1:10" ht="30">
      <c r="A41" s="144">
        <v>8</v>
      </c>
      <c r="B41" s="109" t="s">
        <v>93</v>
      </c>
      <c r="C41" s="117">
        <v>57</v>
      </c>
      <c r="D41" s="176">
        <v>9.3749999999999997E-3</v>
      </c>
      <c r="E41" s="176">
        <v>1.7650462962962962E-2</v>
      </c>
      <c r="F41" s="155">
        <f t="shared" si="2"/>
        <v>8.2754629629629619E-3</v>
      </c>
      <c r="G41" s="80">
        <f>IF(ROUND(Константы!$C$3*(2-F41/MIN(Лыжи!$F$34:$F$43)),0)&lt;=0,Константы!$C$4,ROUND(Константы!$C$3*(2-F41/MIN(Лыжи!$F$34:$F$43)),0))</f>
        <v>148</v>
      </c>
      <c r="H41" s="104" t="s">
        <v>63</v>
      </c>
      <c r="J41"/>
    </row>
    <row r="42" spans="1:10" ht="15.75">
      <c r="A42" s="144">
        <v>9</v>
      </c>
      <c r="B42" s="109" t="s">
        <v>165</v>
      </c>
      <c r="C42" s="115">
        <v>49</v>
      </c>
      <c r="D42" s="176">
        <v>8.3333333333333332E-3</v>
      </c>
      <c r="E42" s="176">
        <v>1.7094907407407409E-2</v>
      </c>
      <c r="F42" s="155">
        <f t="shared" si="2"/>
        <v>8.7615740740740761E-3</v>
      </c>
      <c r="G42" s="80">
        <f>IF(ROUND(Константы!$C$3*(2-F42/MIN(Лыжи!$F$34:$F$43)),0)&lt;=0,Константы!$C$4,ROUND(Константы!$C$3*(2-F42/MIN(Лыжи!$F$34:$F$43)),0))</f>
        <v>133</v>
      </c>
      <c r="H42" s="104" t="s">
        <v>61</v>
      </c>
      <c r="J42"/>
    </row>
    <row r="43" spans="1:10" ht="30">
      <c r="A43" s="144">
        <v>10</v>
      </c>
      <c r="B43" s="98" t="s">
        <v>164</v>
      </c>
      <c r="C43" s="99">
        <v>53</v>
      </c>
      <c r="D43" s="176">
        <v>8.6805555555555559E-3</v>
      </c>
      <c r="E43" s="176">
        <v>1.7638888888888888E-2</v>
      </c>
      <c r="F43" s="155">
        <f t="shared" si="2"/>
        <v>8.958333333333332E-3</v>
      </c>
      <c r="G43" s="80">
        <f>IF(ROUND(Константы!$C$3*(2-F43/MIN(Лыжи!$F$34:$F$43)),0)&lt;=0,Константы!$C$4,ROUND(Константы!$C$3*(2-F43/MIN(Лыжи!$F$34:$F$43)),0))</f>
        <v>127</v>
      </c>
      <c r="H43" s="118" t="s">
        <v>147</v>
      </c>
      <c r="J43"/>
    </row>
    <row r="44" spans="1:10" ht="15.75">
      <c r="A44" s="200" t="s">
        <v>225</v>
      </c>
      <c r="B44" s="201"/>
      <c r="C44" s="201"/>
      <c r="D44" s="201"/>
      <c r="E44" s="201"/>
      <c r="F44" s="201"/>
      <c r="G44" s="201"/>
      <c r="H44" s="202"/>
      <c r="J44"/>
    </row>
    <row r="45" spans="1:10" ht="30">
      <c r="A45" s="94">
        <v>1</v>
      </c>
      <c r="B45" s="108" t="s">
        <v>97</v>
      </c>
      <c r="C45" s="120">
        <v>30</v>
      </c>
      <c r="D45" s="176">
        <v>4.8611111111111112E-3</v>
      </c>
      <c r="E45" s="176">
        <v>1.0034722222222221E-2</v>
      </c>
      <c r="F45" s="156">
        <f t="shared" ref="F45:F66" si="3">E45-D45</f>
        <v>5.1736111111111097E-3</v>
      </c>
      <c r="G45" s="80">
        <f>IF(ROUND(Константы!$C$3*(2-F45/MIN(Лыжи!$F$45:$F$66)),0)&lt;=0,Константы!$C$4,ROUND(Константы!$C$3*(2-F45/MIN(Лыжи!$F$45:$F$66)),0))</f>
        <v>200</v>
      </c>
      <c r="H45" s="104" t="s">
        <v>147</v>
      </c>
      <c r="J45"/>
    </row>
    <row r="46" spans="1:10" ht="15.75">
      <c r="A46" s="94">
        <v>2</v>
      </c>
      <c r="B46" s="109" t="s">
        <v>108</v>
      </c>
      <c r="C46" s="120">
        <v>28</v>
      </c>
      <c r="D46" s="176">
        <v>4.5138888888888893E-3</v>
      </c>
      <c r="E46" s="176">
        <v>1.0185185185185184E-2</v>
      </c>
      <c r="F46" s="156">
        <f t="shared" si="3"/>
        <v>5.6712962962962949E-3</v>
      </c>
      <c r="G46" s="80">
        <f>IF(ROUND(Константы!$C$3*(2-F46/MIN(Лыжи!$F$45:$F$66)),0)&lt;=0,Константы!$C$4,ROUND(Константы!$C$3*(2-F46/MIN(Лыжи!$F$45:$F$66)),0))</f>
        <v>181</v>
      </c>
      <c r="H46" s="104" t="s">
        <v>61</v>
      </c>
      <c r="J46"/>
    </row>
    <row r="47" spans="1:10" ht="30">
      <c r="A47" s="94">
        <v>3</v>
      </c>
      <c r="B47" s="109" t="s">
        <v>47</v>
      </c>
      <c r="C47" s="120">
        <v>32</v>
      </c>
      <c r="D47" s="176">
        <v>5.208333333333333E-3</v>
      </c>
      <c r="E47" s="176">
        <v>1.1261574074074071E-2</v>
      </c>
      <c r="F47" s="156">
        <f t="shared" si="3"/>
        <v>6.0532407407407384E-3</v>
      </c>
      <c r="G47" s="80">
        <f>IF(ROUND(Константы!$C$3*(2-F47/MIN(Лыжи!$F$45:$F$66)),0)&lt;=0,Константы!$C$4,ROUND(Константы!$C$3*(2-F47/MIN(Лыжи!$F$45:$F$66)),0))</f>
        <v>166</v>
      </c>
      <c r="H47" s="104" t="s">
        <v>147</v>
      </c>
      <c r="J47"/>
    </row>
    <row r="48" spans="1:10" ht="30">
      <c r="A48" s="94">
        <v>4</v>
      </c>
      <c r="B48" s="108" t="s">
        <v>175</v>
      </c>
      <c r="C48" s="120">
        <v>27</v>
      </c>
      <c r="D48" s="176">
        <v>4.5138888888888893E-3</v>
      </c>
      <c r="E48" s="176">
        <v>1.0659722222222221E-2</v>
      </c>
      <c r="F48" s="156">
        <f t="shared" si="3"/>
        <v>6.1458333333333321E-3</v>
      </c>
      <c r="G48" s="80">
        <f>IF(ROUND(Константы!$C$3*(2-F48/MIN(Лыжи!$F$45:$F$66)),0)&lt;=0,Константы!$C$4,ROUND(Константы!$C$3*(2-F48/MIN(Лыжи!$F$45:$F$66)),0))</f>
        <v>162</v>
      </c>
      <c r="H48" s="104" t="s">
        <v>63</v>
      </c>
      <c r="J48"/>
    </row>
    <row r="49" spans="1:10" ht="15.75">
      <c r="A49" s="94">
        <v>5</v>
      </c>
      <c r="B49" s="109" t="s">
        <v>172</v>
      </c>
      <c r="C49" s="120">
        <v>34</v>
      </c>
      <c r="D49" s="176">
        <v>5.5555555555555558E-3</v>
      </c>
      <c r="E49" s="176">
        <v>1.1909722222222223E-2</v>
      </c>
      <c r="F49" s="156">
        <f t="shared" si="3"/>
        <v>6.3541666666666668E-3</v>
      </c>
      <c r="G49" s="80">
        <f>IF(ROUND(Константы!$C$3*(2-F49/MIN(Лыжи!$F$45:$F$66)),0)&lt;=0,Константы!$C$4,ROUND(Константы!$C$3*(2-F49/MIN(Лыжи!$F$45:$F$66)),0))</f>
        <v>154</v>
      </c>
      <c r="H49" s="104" t="s">
        <v>40</v>
      </c>
      <c r="J49"/>
    </row>
    <row r="50" spans="1:10" ht="30">
      <c r="A50" s="94">
        <v>6</v>
      </c>
      <c r="B50" s="108" t="s">
        <v>71</v>
      </c>
      <c r="C50" s="120">
        <v>29</v>
      </c>
      <c r="D50" s="176">
        <v>4.8611111111111112E-3</v>
      </c>
      <c r="E50" s="176">
        <v>1.1956018518518517E-2</v>
      </c>
      <c r="F50" s="156">
        <f t="shared" si="3"/>
        <v>7.0949074074074057E-3</v>
      </c>
      <c r="G50" s="80">
        <f>IF(ROUND(Константы!$C$3*(2-F50/MIN(Лыжи!$F$45:$F$66)),0)&lt;=0,Константы!$C$4,ROUND(Константы!$C$3*(2-F50/MIN(Лыжи!$F$45:$F$66)),0))</f>
        <v>126</v>
      </c>
      <c r="H50" s="104" t="s">
        <v>147</v>
      </c>
      <c r="J50"/>
    </row>
    <row r="51" spans="1:10" ht="30">
      <c r="A51" s="94">
        <v>7</v>
      </c>
      <c r="B51" s="166" t="s">
        <v>168</v>
      </c>
      <c r="C51" s="120">
        <v>44</v>
      </c>
      <c r="D51" s="176">
        <v>7.2916666666666659E-3</v>
      </c>
      <c r="E51" s="176">
        <v>1.525462962962963E-2</v>
      </c>
      <c r="F51" s="156">
        <f t="shared" si="3"/>
        <v>7.9629629629629634E-3</v>
      </c>
      <c r="G51" s="80">
        <f>IF(ROUND(Константы!$C$3*(2-F51/MIN(Лыжи!$F$45:$F$66)),0)&lt;=0,Константы!$C$4,ROUND(Константы!$C$3*(2-F51/MIN(Лыжи!$F$45:$F$66)),0))</f>
        <v>92</v>
      </c>
      <c r="H51" s="104" t="s">
        <v>147</v>
      </c>
      <c r="J51"/>
    </row>
    <row r="52" spans="1:10" ht="30">
      <c r="A52" s="94">
        <v>8</v>
      </c>
      <c r="B52" s="109" t="s">
        <v>111</v>
      </c>
      <c r="C52" s="120">
        <v>39</v>
      </c>
      <c r="D52" s="176">
        <v>6.5972222222222222E-3</v>
      </c>
      <c r="E52" s="176">
        <v>1.4594907407407405E-2</v>
      </c>
      <c r="F52" s="156">
        <f t="shared" si="3"/>
        <v>7.9976851851851841E-3</v>
      </c>
      <c r="G52" s="80">
        <f>IF(ROUND(Константы!$C$3*(2-F52/MIN(Лыжи!$F$45:$F$66)),0)&lt;=0,Константы!$C$4,ROUND(Константы!$C$3*(2-F52/MIN(Лыжи!$F$45:$F$66)),0))</f>
        <v>91</v>
      </c>
      <c r="H52" s="104" t="s">
        <v>63</v>
      </c>
      <c r="J52"/>
    </row>
    <row r="53" spans="1:10" ht="30">
      <c r="A53" s="94">
        <v>9</v>
      </c>
      <c r="B53" s="109" t="s">
        <v>173</v>
      </c>
      <c r="C53" s="120">
        <v>40</v>
      </c>
      <c r="D53" s="176">
        <v>6.5972222222222222E-3</v>
      </c>
      <c r="E53" s="176">
        <v>1.4722222222222222E-2</v>
      </c>
      <c r="F53" s="156">
        <f t="shared" si="3"/>
        <v>8.1250000000000003E-3</v>
      </c>
      <c r="G53" s="80">
        <f>IF(ROUND(Константы!$C$3*(2-F53/MIN(Лыжи!$F$45:$F$66)),0)&lt;=0,Константы!$C$4,ROUND(Константы!$C$3*(2-F53/MIN(Лыжи!$F$45:$F$66)),0))</f>
        <v>86</v>
      </c>
      <c r="H53" s="104" t="s">
        <v>147</v>
      </c>
      <c r="J53"/>
    </row>
    <row r="54" spans="1:10" ht="15.75">
      <c r="A54" s="94">
        <v>10</v>
      </c>
      <c r="B54" s="109" t="s">
        <v>181</v>
      </c>
      <c r="C54" s="120">
        <v>33</v>
      </c>
      <c r="D54" s="176">
        <v>5.5555555555555558E-3</v>
      </c>
      <c r="E54" s="176">
        <v>1.3784722222222224E-2</v>
      </c>
      <c r="F54" s="156">
        <f t="shared" si="3"/>
        <v>8.2291666666666693E-3</v>
      </c>
      <c r="G54" s="80">
        <f>IF(ROUND(Константы!$C$3*(2-F54/MIN(Лыжи!$F$45:$F$66)),0)&lt;=0,Константы!$C$4,ROUND(Константы!$C$3*(2-F54/MIN(Лыжи!$F$45:$F$66)),0))</f>
        <v>82</v>
      </c>
      <c r="H54" s="104" t="s">
        <v>61</v>
      </c>
      <c r="J54"/>
    </row>
    <row r="55" spans="1:10" ht="15.75">
      <c r="A55" s="94">
        <v>11</v>
      </c>
      <c r="B55" s="108" t="s">
        <v>89</v>
      </c>
      <c r="C55" s="120">
        <v>31</v>
      </c>
      <c r="D55" s="176">
        <v>5.208333333333333E-3</v>
      </c>
      <c r="E55" s="176">
        <v>1.3472222222222221E-2</v>
      </c>
      <c r="F55" s="156">
        <f t="shared" si="3"/>
        <v>8.2638888888888866E-3</v>
      </c>
      <c r="G55" s="80">
        <f>IF(ROUND(Константы!$C$3*(2-F55/MIN(Лыжи!$F$45:$F$66)),0)&lt;=0,Константы!$C$4,ROUND(Константы!$C$3*(2-F55/MIN(Лыжи!$F$45:$F$66)),0))</f>
        <v>81</v>
      </c>
      <c r="H55" s="104" t="s">
        <v>61</v>
      </c>
      <c r="J55"/>
    </row>
    <row r="56" spans="1:10" ht="15.75">
      <c r="A56" s="94">
        <v>12</v>
      </c>
      <c r="B56" s="109" t="s">
        <v>82</v>
      </c>
      <c r="C56" s="120">
        <v>38</v>
      </c>
      <c r="D56" s="176">
        <v>6.2499999999999995E-3</v>
      </c>
      <c r="E56" s="176">
        <v>1.4884259259259259E-2</v>
      </c>
      <c r="F56" s="156">
        <f t="shared" si="3"/>
        <v>8.6342592592592582E-3</v>
      </c>
      <c r="G56" s="80">
        <f>IF(ROUND(Константы!$C$3*(2-F56/MIN(Лыжи!$F$45:$F$66)),0)&lt;=0,Константы!$C$4,ROUND(Константы!$C$3*(2-F56/MIN(Лыжи!$F$45:$F$66)),0))</f>
        <v>66</v>
      </c>
      <c r="H56" s="104" t="s">
        <v>61</v>
      </c>
      <c r="J56"/>
    </row>
    <row r="57" spans="1:10" ht="15.75">
      <c r="A57" s="94">
        <v>13</v>
      </c>
      <c r="B57" s="166" t="s">
        <v>177</v>
      </c>
      <c r="C57" s="120">
        <v>45</v>
      </c>
      <c r="D57" s="176">
        <v>0</v>
      </c>
      <c r="E57" s="176">
        <v>8.8310185185185176E-3</v>
      </c>
      <c r="F57" s="156">
        <f t="shared" si="3"/>
        <v>8.8310185185185176E-3</v>
      </c>
      <c r="G57" s="80">
        <f>IF(ROUND(Константы!$C$3*(2-F57/MIN(Лыжи!$F$45:$F$66)),0)&lt;=0,Константы!$C$4,ROUND(Константы!$C$3*(2-F57/MIN(Лыжи!$F$45:$F$66)),0))</f>
        <v>59</v>
      </c>
      <c r="H57" s="104" t="s">
        <v>62</v>
      </c>
      <c r="J57"/>
    </row>
    <row r="58" spans="1:10" ht="30">
      <c r="A58" s="94">
        <v>14</v>
      </c>
      <c r="B58" s="108" t="s">
        <v>170</v>
      </c>
      <c r="C58" s="120">
        <v>43</v>
      </c>
      <c r="D58" s="176">
        <v>7.2916666666666659E-3</v>
      </c>
      <c r="E58" s="176">
        <v>1.6319444444444445E-2</v>
      </c>
      <c r="F58" s="156">
        <f t="shared" si="3"/>
        <v>9.0277777777777804E-3</v>
      </c>
      <c r="G58" s="80">
        <f>IF(ROUND(Константы!$C$3*(2-F58/MIN(Лыжи!$F$45:$F$66)),0)&lt;=0,Константы!$C$4,ROUND(Константы!$C$3*(2-F58/MIN(Лыжи!$F$45:$F$66)),0))</f>
        <v>51</v>
      </c>
      <c r="H58" s="104" t="s">
        <v>63</v>
      </c>
      <c r="J58"/>
    </row>
    <row r="59" spans="1:10" ht="15.75">
      <c r="A59" s="94">
        <v>15</v>
      </c>
      <c r="B59" s="108" t="s">
        <v>176</v>
      </c>
      <c r="C59" s="120">
        <v>36</v>
      </c>
      <c r="D59" s="176">
        <v>5.9027777777777776E-3</v>
      </c>
      <c r="E59" s="176">
        <v>1.4953703703703705E-2</v>
      </c>
      <c r="F59" s="156">
        <f t="shared" si="3"/>
        <v>9.0509259259259275E-3</v>
      </c>
      <c r="G59" s="80">
        <f>IF(ROUND(Константы!$C$3*(2-F59/MIN(Лыжи!$F$45:$F$66)),0)&lt;=0,Константы!$C$4,ROUND(Константы!$C$3*(2-F59/MIN(Лыжи!$F$45:$F$66)),0))</f>
        <v>50</v>
      </c>
      <c r="H59" s="104" t="s">
        <v>40</v>
      </c>
      <c r="J59"/>
    </row>
    <row r="60" spans="1:10" ht="15.75">
      <c r="A60" s="94">
        <v>16</v>
      </c>
      <c r="B60" s="108" t="s">
        <v>171</v>
      </c>
      <c r="C60" s="120">
        <v>37</v>
      </c>
      <c r="D60" s="176">
        <v>6.2499999999999995E-3</v>
      </c>
      <c r="E60" s="176">
        <v>1.5439814814814816E-2</v>
      </c>
      <c r="F60" s="156">
        <f t="shared" si="3"/>
        <v>9.1898148148148173E-3</v>
      </c>
      <c r="G60" s="80">
        <f>IF(ROUND(Константы!$C$3*(2-F60/MIN(Лыжи!$F$45:$F$66)),0)&lt;=0,Константы!$C$4,ROUND(Константы!$C$3*(2-F60/MIN(Лыжи!$F$45:$F$66)),0))</f>
        <v>45</v>
      </c>
      <c r="H60" s="104" t="s">
        <v>62</v>
      </c>
      <c r="J60"/>
    </row>
    <row r="61" spans="1:10" ht="15.75">
      <c r="A61" s="94">
        <v>17</v>
      </c>
      <c r="B61" s="109" t="s">
        <v>169</v>
      </c>
      <c r="C61" s="120">
        <v>35</v>
      </c>
      <c r="D61" s="176">
        <v>5.9027777777777776E-3</v>
      </c>
      <c r="E61" s="176">
        <v>1.6412037037037037E-2</v>
      </c>
      <c r="F61" s="156">
        <f t="shared" si="3"/>
        <v>1.050925925925926E-2</v>
      </c>
      <c r="G61" s="80">
        <f>IF(ROUND(Константы!$C$3*(2-F61/MIN(Лыжи!$F$45:$F$66)),0)&lt;=0,Константы!$C$4,ROUND(Константы!$C$3*(2-F61/MIN(Лыжи!$F$45:$F$66)),0))</f>
        <v>1</v>
      </c>
      <c r="H61" s="104" t="s">
        <v>61</v>
      </c>
      <c r="J61"/>
    </row>
    <row r="62" spans="1:10" ht="15.75">
      <c r="A62" s="94">
        <v>18</v>
      </c>
      <c r="B62" s="109" t="s">
        <v>95</v>
      </c>
      <c r="C62" s="120">
        <v>41</v>
      </c>
      <c r="D62" s="176">
        <v>6.9444444444444441E-3</v>
      </c>
      <c r="E62" s="176">
        <v>2.3483796296296298E-2</v>
      </c>
      <c r="F62" s="156">
        <f t="shared" si="3"/>
        <v>1.6539351851851854E-2</v>
      </c>
      <c r="G62" s="80">
        <f>IF(ROUND(Константы!$C$3*(2-F62/MIN(Лыжи!$F$45:$F$66)),0)&lt;=0,Константы!$C$4,ROUND(Константы!$C$3*(2-F62/MIN(Лыжи!$F$45:$F$66)),0))</f>
        <v>1</v>
      </c>
      <c r="H62" s="104" t="s">
        <v>62</v>
      </c>
      <c r="J62"/>
    </row>
    <row r="63" spans="1:10" ht="30">
      <c r="A63" s="94">
        <v>19</v>
      </c>
      <c r="B63" s="108" t="s">
        <v>51</v>
      </c>
      <c r="C63" s="120">
        <v>42</v>
      </c>
      <c r="D63" s="176">
        <v>6.9444444444444441E-3</v>
      </c>
      <c r="E63" s="176">
        <v>1.7256944444444446E-2</v>
      </c>
      <c r="F63" s="156">
        <f t="shared" si="3"/>
        <v>1.0312500000000002E-2</v>
      </c>
      <c r="G63" s="80">
        <f>IF(ROUND(Константы!$C$3*(2-F63/MIN(Лыжи!$F$45:$F$66)),0)&lt;=0,Константы!$C$4,ROUND(Константы!$C$3*(2-F63/MIN(Лыжи!$F$45:$F$66)),0))</f>
        <v>1</v>
      </c>
      <c r="H63" s="104" t="s">
        <v>63</v>
      </c>
      <c r="J63"/>
    </row>
    <row r="64" spans="1:10" ht="30">
      <c r="A64" s="94">
        <v>20</v>
      </c>
      <c r="B64" s="167" t="s">
        <v>83</v>
      </c>
      <c r="C64" s="120">
        <v>46</v>
      </c>
      <c r="D64" s="176">
        <v>7.6388888888888886E-3</v>
      </c>
      <c r="E64" s="176">
        <v>1.8113425925925925E-2</v>
      </c>
      <c r="F64" s="156">
        <f t="shared" si="3"/>
        <v>1.0474537037037036E-2</v>
      </c>
      <c r="G64" s="80">
        <f>IF(ROUND(Константы!$C$3*(2-F64/MIN(Лыжи!$F$45:$F$66)),0)&lt;=0,Константы!$C$4,ROUND(Константы!$C$3*(2-F64/MIN(Лыжи!$F$45:$F$66)),0))</f>
        <v>1</v>
      </c>
      <c r="H64" s="104" t="s">
        <v>63</v>
      </c>
      <c r="J64"/>
    </row>
    <row r="65" spans="1:10" ht="30">
      <c r="A65" s="94">
        <v>21</v>
      </c>
      <c r="B65" s="166" t="s">
        <v>102</v>
      </c>
      <c r="C65" s="120">
        <v>47</v>
      </c>
      <c r="D65" s="176">
        <v>7.9861111111111122E-3</v>
      </c>
      <c r="E65" s="176">
        <v>2.3171296296296297E-2</v>
      </c>
      <c r="F65" s="156">
        <f t="shared" si="3"/>
        <v>1.5185185185185185E-2</v>
      </c>
      <c r="G65" s="80">
        <f>IF(ROUND(Константы!$C$3*(2-F65/MIN(Лыжи!$F$45:$F$66)),0)&lt;=0,Константы!$C$4,ROUND(Константы!$C$3*(2-F65/MIN(Лыжи!$F$45:$F$66)),0))</f>
        <v>1</v>
      </c>
      <c r="H65" s="104" t="s">
        <v>63</v>
      </c>
      <c r="J65"/>
    </row>
    <row r="66" spans="1:10" ht="15.75">
      <c r="A66" s="94">
        <v>22</v>
      </c>
      <c r="B66" s="166" t="s">
        <v>174</v>
      </c>
      <c r="C66" s="120">
        <v>48</v>
      </c>
      <c r="D66" s="176">
        <v>7.9861111111111122E-3</v>
      </c>
      <c r="E66" s="176">
        <v>2.2222222222222223E-2</v>
      </c>
      <c r="F66" s="156">
        <f t="shared" si="3"/>
        <v>1.4236111111111111E-2</v>
      </c>
      <c r="G66" s="80">
        <f>IF(ROUND(Константы!$C$3*(2-F66/MIN(Лыжи!$F$45:$F$66)),0)&lt;=0,Константы!$C$4,ROUND(Константы!$C$3*(2-F66/MIN(Лыжи!$F$45:$F$66)),0))</f>
        <v>1</v>
      </c>
      <c r="H66" s="104" t="s">
        <v>62</v>
      </c>
      <c r="J66"/>
    </row>
    <row r="67" spans="1:10" ht="15.75">
      <c r="A67" s="200" t="s">
        <v>226</v>
      </c>
      <c r="B67" s="201"/>
      <c r="C67" s="201"/>
      <c r="D67" s="201"/>
      <c r="E67" s="201"/>
      <c r="F67" s="201"/>
      <c r="G67" s="201"/>
      <c r="H67" s="202"/>
      <c r="J67"/>
    </row>
    <row r="68" spans="1:10" ht="30">
      <c r="A68" s="144">
        <v>1</v>
      </c>
      <c r="B68" s="108" t="s">
        <v>185</v>
      </c>
      <c r="C68" s="88">
        <v>30</v>
      </c>
      <c r="D68" s="177">
        <v>5.208333333333333E-3</v>
      </c>
      <c r="E68" s="177">
        <v>1.2997685185185183E-2</v>
      </c>
      <c r="F68" s="155">
        <f t="shared" ref="F68:F78" si="4">E68-D68</f>
        <v>7.7893518518518503E-3</v>
      </c>
      <c r="G68" s="80">
        <f>IF(ROUND(Константы!$C$3*(2-F68/MIN(Лыжи!$F$68:$F$78)),0)&lt;=0,Константы!$C$4,ROUND(Константы!$C$3*(2-F68/MIN(Лыжи!$F$68:$F$78)),0))</f>
        <v>200</v>
      </c>
      <c r="H68" s="104" t="s">
        <v>147</v>
      </c>
      <c r="J68"/>
    </row>
    <row r="69" spans="1:10" ht="15.75">
      <c r="A69" s="144">
        <v>2</v>
      </c>
      <c r="B69" s="108" t="s">
        <v>66</v>
      </c>
      <c r="C69" s="88">
        <v>24</v>
      </c>
      <c r="D69" s="177">
        <v>4.1666666666666666E-3</v>
      </c>
      <c r="E69" s="177">
        <v>1.238425925925926E-2</v>
      </c>
      <c r="F69" s="155">
        <f t="shared" si="4"/>
        <v>8.2175925925925923E-3</v>
      </c>
      <c r="G69" s="80">
        <f>IF(ROUND(Константы!$C$3*(2-F69/MIN(Лыжи!$F$68:$F$78)),0)&lt;=0,Константы!$C$4,ROUND(Константы!$C$3*(2-F69/MIN(Лыжи!$F$68:$F$78)),0))</f>
        <v>189</v>
      </c>
      <c r="H69" s="104" t="s">
        <v>62</v>
      </c>
      <c r="J69"/>
    </row>
    <row r="70" spans="1:10" ht="15.75">
      <c r="A70" s="144">
        <v>3</v>
      </c>
      <c r="B70" s="108" t="s">
        <v>92</v>
      </c>
      <c r="C70" s="88">
        <v>27</v>
      </c>
      <c r="D70" s="177">
        <v>4.5138888888888893E-3</v>
      </c>
      <c r="E70" s="177">
        <v>1.3599537037037037E-2</v>
      </c>
      <c r="F70" s="155">
        <f t="shared" si="4"/>
        <v>9.0856481481481483E-3</v>
      </c>
      <c r="G70" s="80">
        <f>IF(ROUND(Константы!$C$3*(2-F70/MIN(Лыжи!$F$68:$F$78)),0)&lt;=0,Константы!$C$4,ROUND(Константы!$C$3*(2-F70/MIN(Лыжи!$F$68:$F$78)),0))</f>
        <v>167</v>
      </c>
      <c r="H70" s="104" t="s">
        <v>61</v>
      </c>
      <c r="J70"/>
    </row>
    <row r="71" spans="1:10" ht="15.75">
      <c r="A71" s="144">
        <v>4</v>
      </c>
      <c r="B71" s="108" t="s">
        <v>184</v>
      </c>
      <c r="C71" s="88">
        <v>28</v>
      </c>
      <c r="D71" s="177">
        <v>4.8611111111111112E-3</v>
      </c>
      <c r="E71" s="177">
        <v>1.4201388888888888E-2</v>
      </c>
      <c r="F71" s="155">
        <f t="shared" si="4"/>
        <v>9.3402777777777772E-3</v>
      </c>
      <c r="G71" s="80">
        <f>IF(ROUND(Константы!$C$3*(2-F71/MIN(Лыжи!$F$68:$F$78)),0)&lt;=0,Константы!$C$4,ROUND(Константы!$C$3*(2-F71/MIN(Лыжи!$F$68:$F$78)),0))</f>
        <v>160</v>
      </c>
      <c r="H71" s="104" t="s">
        <v>61</v>
      </c>
      <c r="J71"/>
    </row>
    <row r="72" spans="1:10" ht="15.75">
      <c r="A72" s="144">
        <v>5</v>
      </c>
      <c r="B72" s="108" t="s">
        <v>187</v>
      </c>
      <c r="C72" s="88">
        <v>32</v>
      </c>
      <c r="D72" s="177">
        <v>5.5555555555555558E-3</v>
      </c>
      <c r="E72" s="177">
        <v>1.5069444444444443E-2</v>
      </c>
      <c r="F72" s="155">
        <f t="shared" si="4"/>
        <v>9.5138888888888877E-3</v>
      </c>
      <c r="G72" s="80">
        <f>IF(ROUND(Константы!$C$3*(2-F72/MIN(Лыжи!$F$68:$F$78)),0)&lt;=0,Константы!$C$4,ROUND(Константы!$C$3*(2-F72/MIN(Лыжи!$F$68:$F$78)),0))</f>
        <v>156</v>
      </c>
      <c r="H72" s="104" t="s">
        <v>61</v>
      </c>
      <c r="J72"/>
    </row>
    <row r="73" spans="1:10" ht="15.75">
      <c r="A73" s="144">
        <v>6</v>
      </c>
      <c r="B73" s="108" t="s">
        <v>65</v>
      </c>
      <c r="C73" s="88">
        <v>26</v>
      </c>
      <c r="D73" s="177">
        <v>4.5138888888888893E-3</v>
      </c>
      <c r="E73" s="177">
        <v>1.4108796296296295E-2</v>
      </c>
      <c r="F73" s="155">
        <f t="shared" si="4"/>
        <v>9.5949074074074062E-3</v>
      </c>
      <c r="G73" s="80">
        <f>IF(ROUND(Константы!$C$3*(2-F73/MIN(Лыжи!$F$68:$F$78)),0)&lt;=0,Константы!$C$4,ROUND(Константы!$C$3*(2-F73/MIN(Лыжи!$F$68:$F$78)),0))</f>
        <v>154</v>
      </c>
      <c r="H73" s="104" t="s">
        <v>61</v>
      </c>
      <c r="J73"/>
    </row>
    <row r="74" spans="1:10" ht="15.75">
      <c r="A74" s="144">
        <v>7</v>
      </c>
      <c r="B74" s="108" t="s">
        <v>64</v>
      </c>
      <c r="C74" s="88">
        <v>70</v>
      </c>
      <c r="D74" s="177">
        <v>4.1666666666666666E-3</v>
      </c>
      <c r="E74" s="177">
        <v>1.4236111111111111E-2</v>
      </c>
      <c r="F74" s="155">
        <f t="shared" si="4"/>
        <v>1.0069444444444443E-2</v>
      </c>
      <c r="G74" s="80">
        <f>IF(ROUND(Константы!$C$3*(2-F74/MIN(Лыжи!$F$68:$F$78)),0)&lt;=0,Константы!$C$4,ROUND(Константы!$C$3*(2-F74/MIN(Лыжи!$F$68:$F$78)),0))</f>
        <v>141</v>
      </c>
      <c r="H74" s="104" t="s">
        <v>61</v>
      </c>
      <c r="J74"/>
    </row>
    <row r="75" spans="1:10" ht="30">
      <c r="A75" s="144">
        <v>8</v>
      </c>
      <c r="B75" s="108" t="s">
        <v>129</v>
      </c>
      <c r="C75" s="88">
        <v>34</v>
      </c>
      <c r="D75" s="177">
        <v>5.9027777777777776E-3</v>
      </c>
      <c r="E75" s="177">
        <v>1.6423611111111111E-2</v>
      </c>
      <c r="F75" s="155">
        <f t="shared" si="4"/>
        <v>1.0520833333333333E-2</v>
      </c>
      <c r="G75" s="80">
        <f>IF(ROUND(Константы!$C$3*(2-F75/MIN(Лыжи!$F$68:$F$78)),0)&lt;=0,Константы!$C$4,ROUND(Константы!$C$3*(2-F75/MIN(Лыжи!$F$68:$F$78)),0))</f>
        <v>130</v>
      </c>
      <c r="H75" s="104" t="s">
        <v>63</v>
      </c>
      <c r="J75"/>
    </row>
    <row r="76" spans="1:10" ht="30">
      <c r="A76" s="144">
        <v>9</v>
      </c>
      <c r="B76" s="108" t="s">
        <v>131</v>
      </c>
      <c r="C76" s="88">
        <v>31</v>
      </c>
      <c r="D76" s="177">
        <v>5.208333333333333E-3</v>
      </c>
      <c r="E76" s="177">
        <v>1.5995370370370372E-2</v>
      </c>
      <c r="F76" s="155">
        <f t="shared" si="4"/>
        <v>1.0787037037037039E-2</v>
      </c>
      <c r="G76" s="80">
        <f>IF(ROUND(Константы!$C$3*(2-F76/MIN(Лыжи!$F$68:$F$78)),0)&lt;=0,Константы!$C$4,ROUND(Константы!$C$3*(2-F76/MIN(Лыжи!$F$68:$F$78)),0))</f>
        <v>123</v>
      </c>
      <c r="H76" s="104" t="s">
        <v>63</v>
      </c>
      <c r="J76"/>
    </row>
    <row r="77" spans="1:10" ht="30">
      <c r="A77" s="144">
        <v>10</v>
      </c>
      <c r="B77" s="108" t="s">
        <v>186</v>
      </c>
      <c r="C77" s="88">
        <v>29</v>
      </c>
      <c r="D77" s="177">
        <v>4.8611111111111112E-3</v>
      </c>
      <c r="E77" s="177">
        <v>1.6122685185185184E-2</v>
      </c>
      <c r="F77" s="155">
        <f t="shared" si="4"/>
        <v>1.1261574074074073E-2</v>
      </c>
      <c r="G77" s="80">
        <f>IF(ROUND(Константы!$C$3*(2-F77/MIN(Лыжи!$F$68:$F$78)),0)&lt;=0,Константы!$C$4,ROUND(Константы!$C$3*(2-F77/MIN(Лыжи!$F$68:$F$78)),0))</f>
        <v>111</v>
      </c>
      <c r="H77" s="104" t="s">
        <v>63</v>
      </c>
      <c r="J77"/>
    </row>
    <row r="78" spans="1:10" ht="18.75">
      <c r="A78" s="144">
        <v>11</v>
      </c>
      <c r="B78" s="108" t="s">
        <v>183</v>
      </c>
      <c r="C78" s="88">
        <v>33</v>
      </c>
      <c r="D78" s="177">
        <v>5.5555555555555558E-3</v>
      </c>
      <c r="E78" s="177">
        <v>1.892361111111111E-2</v>
      </c>
      <c r="F78" s="155">
        <f t="shared" si="4"/>
        <v>1.3368055555555553E-2</v>
      </c>
      <c r="G78" s="80">
        <f>IF(ROUND(Константы!$C$3*(2-F78/MIN(Лыжи!$F$68:$F$78)),0)&lt;=0,Константы!$C$4,ROUND(Константы!$C$3*(2-F78/MIN(Лыжи!$F$68:$F$78)),0))</f>
        <v>57</v>
      </c>
      <c r="H78" s="104" t="s">
        <v>40</v>
      </c>
      <c r="I78" s="12"/>
    </row>
    <row r="79" spans="1:10" ht="18.75">
      <c r="A79" s="200" t="s">
        <v>227</v>
      </c>
      <c r="B79" s="201"/>
      <c r="C79" s="201"/>
      <c r="D79" s="201"/>
      <c r="E79" s="201"/>
      <c r="F79" s="201"/>
      <c r="G79" s="201"/>
      <c r="H79" s="202"/>
      <c r="I79" s="20"/>
      <c r="J79"/>
    </row>
    <row r="80" spans="1:10" ht="30">
      <c r="A80" s="144">
        <v>1</v>
      </c>
      <c r="B80" s="109" t="s">
        <v>43</v>
      </c>
      <c r="C80" s="99">
        <v>6</v>
      </c>
      <c r="D80" s="178">
        <v>1.0416666666666667E-3</v>
      </c>
      <c r="E80" s="178">
        <v>8.4606481481481494E-3</v>
      </c>
      <c r="F80" s="155">
        <f t="shared" ref="F80:F102" si="5">E80-D80</f>
        <v>7.418981481481483E-3</v>
      </c>
      <c r="G80" s="80">
        <f>IF(ROUND(Константы!$C$3*(2-F80/MIN(Лыжи!$F$80:$F$102)),0)&lt;=0,Константы!$C$4,ROUND(Константы!$C$3*(2-F80/MIN(Лыжи!$F$80:$F$102)),0))</f>
        <v>200</v>
      </c>
      <c r="H80" s="104" t="s">
        <v>147</v>
      </c>
      <c r="J80"/>
    </row>
    <row r="81" spans="1:10" ht="30">
      <c r="A81" s="144">
        <v>2</v>
      </c>
      <c r="B81" s="109" t="s">
        <v>107</v>
      </c>
      <c r="C81" s="99">
        <v>4</v>
      </c>
      <c r="D81" s="178">
        <v>6.9444444444444447E-4</v>
      </c>
      <c r="E81" s="178">
        <v>8.1365740740740738E-3</v>
      </c>
      <c r="F81" s="155">
        <f t="shared" si="5"/>
        <v>7.4421296296296293E-3</v>
      </c>
      <c r="G81" s="80">
        <f>IF(ROUND(Константы!$C$3*(2-F81/MIN(Лыжи!$F$80:$F$102)),0)&lt;=0,Константы!$C$4,ROUND(Константы!$C$3*(2-F81/MIN(Лыжи!$F$80:$F$102)),0))</f>
        <v>199</v>
      </c>
      <c r="H81" s="104" t="s">
        <v>63</v>
      </c>
      <c r="J81"/>
    </row>
    <row r="82" spans="1:10" ht="15.75">
      <c r="A82" s="144">
        <v>3</v>
      </c>
      <c r="B82" s="109" t="s">
        <v>121</v>
      </c>
      <c r="C82" s="99">
        <v>1</v>
      </c>
      <c r="D82" s="178">
        <v>3.4722222222222224E-4</v>
      </c>
      <c r="E82" s="178">
        <v>7.8472222222222224E-3</v>
      </c>
      <c r="F82" s="155">
        <f t="shared" si="5"/>
        <v>7.5000000000000006E-3</v>
      </c>
      <c r="G82" s="80">
        <f>IF(ROUND(Константы!$C$3*(2-F82/MIN(Лыжи!$F$80:$F$102)),0)&lt;=0,Константы!$C$4,ROUND(Константы!$C$3*(2-F82/MIN(Лыжи!$F$80:$F$102)),0))</f>
        <v>198</v>
      </c>
      <c r="H82" s="104" t="s">
        <v>61</v>
      </c>
      <c r="J82"/>
    </row>
    <row r="83" spans="1:10" ht="30">
      <c r="A83" s="144">
        <v>4</v>
      </c>
      <c r="B83" s="108" t="s">
        <v>44</v>
      </c>
      <c r="C83" s="99">
        <v>68</v>
      </c>
      <c r="D83" s="178">
        <v>1.3888888888888889E-3</v>
      </c>
      <c r="E83" s="178">
        <v>9.4675925925925917E-3</v>
      </c>
      <c r="F83" s="155">
        <f t="shared" si="5"/>
        <v>8.0787037037037025E-3</v>
      </c>
      <c r="G83" s="80">
        <f>IF(ROUND(Константы!$C$3*(2-F83/MIN(Лыжи!$F$80:$F$102)),0)&lt;=0,Константы!$C$4,ROUND(Константы!$C$3*(2-F83/MIN(Лыжи!$F$80:$F$102)),0))</f>
        <v>182</v>
      </c>
      <c r="H83" s="104" t="s">
        <v>147</v>
      </c>
      <c r="J83"/>
    </row>
    <row r="84" spans="1:10" ht="30">
      <c r="A84" s="144">
        <v>5</v>
      </c>
      <c r="B84" s="109" t="s">
        <v>103</v>
      </c>
      <c r="C84" s="99">
        <v>20</v>
      </c>
      <c r="D84" s="178">
        <v>3.472222222222222E-3</v>
      </c>
      <c r="E84" s="178">
        <v>1.2222222222222223E-2</v>
      </c>
      <c r="F84" s="155">
        <f t="shared" si="5"/>
        <v>8.7500000000000008E-3</v>
      </c>
      <c r="G84" s="80">
        <f>IF(ROUND(Константы!$C$3*(2-F84/MIN(Лыжи!$F$80:$F$102)),0)&lt;=0,Константы!$C$4,ROUND(Константы!$C$3*(2-F84/MIN(Лыжи!$F$80:$F$102)),0))</f>
        <v>164</v>
      </c>
      <c r="H84" s="104" t="s">
        <v>147</v>
      </c>
      <c r="J84"/>
    </row>
    <row r="85" spans="1:10" ht="30">
      <c r="A85" s="144">
        <v>6</v>
      </c>
      <c r="B85" s="109" t="s">
        <v>99</v>
      </c>
      <c r="C85" s="99">
        <v>8</v>
      </c>
      <c r="D85" s="178">
        <v>1.3888888888888889E-3</v>
      </c>
      <c r="E85" s="178">
        <v>1.0416666666666666E-2</v>
      </c>
      <c r="F85" s="155">
        <f t="shared" si="5"/>
        <v>9.0277777777777769E-3</v>
      </c>
      <c r="G85" s="80">
        <f>IF(ROUND(Константы!$C$3*(2-F85/MIN(Лыжи!$F$80:$F$102)),0)&lt;=0,Константы!$C$4,ROUND(Константы!$C$3*(2-F85/MIN(Лыжи!$F$80:$F$102)),0))</f>
        <v>157</v>
      </c>
      <c r="H85" s="104" t="s">
        <v>63</v>
      </c>
      <c r="J85"/>
    </row>
    <row r="86" spans="1:10" ht="30">
      <c r="A86" s="144">
        <v>7</v>
      </c>
      <c r="B86" s="109" t="s">
        <v>117</v>
      </c>
      <c r="C86" s="99">
        <v>2</v>
      </c>
      <c r="D86" s="178">
        <v>3.4722222222222224E-4</v>
      </c>
      <c r="E86" s="178">
        <v>9.5023148148148159E-3</v>
      </c>
      <c r="F86" s="155">
        <f t="shared" si="5"/>
        <v>9.1550925925925931E-3</v>
      </c>
      <c r="G86" s="80">
        <f>IF(ROUND(Константы!$C$3*(2-F86/MIN(Лыжи!$F$80:$F$102)),0)&lt;=0,Константы!$C$4,ROUND(Константы!$C$3*(2-F86/MIN(Лыжи!$F$80:$F$102)),0))</f>
        <v>153</v>
      </c>
      <c r="H86" s="104" t="s">
        <v>63</v>
      </c>
      <c r="J86"/>
    </row>
    <row r="87" spans="1:10" ht="30">
      <c r="A87" s="144">
        <v>8</v>
      </c>
      <c r="B87" s="108" t="s">
        <v>104</v>
      </c>
      <c r="C87" s="99">
        <v>16</v>
      </c>
      <c r="D87" s="178">
        <v>2.7777777777777779E-3</v>
      </c>
      <c r="E87" s="178">
        <v>1.2800925925925926E-2</v>
      </c>
      <c r="F87" s="155">
        <f t="shared" si="5"/>
        <v>1.0023148148148147E-2</v>
      </c>
      <c r="G87" s="80">
        <f>IF(ROUND(Константы!$C$3*(2-F87/MIN(Лыжи!$F$80:$F$102)),0)&lt;=0,Константы!$C$4,ROUND(Константы!$C$3*(2-F87/MIN(Лыжи!$F$80:$F$102)),0))</f>
        <v>130</v>
      </c>
      <c r="H87" s="104" t="s">
        <v>147</v>
      </c>
      <c r="J87"/>
    </row>
    <row r="88" spans="1:10" ht="30">
      <c r="A88" s="144">
        <v>9</v>
      </c>
      <c r="B88" s="109" t="s">
        <v>113</v>
      </c>
      <c r="C88" s="99">
        <v>19</v>
      </c>
      <c r="D88" s="178">
        <v>3.1249999999999997E-3</v>
      </c>
      <c r="E88" s="178">
        <v>1.3530092592592594E-2</v>
      </c>
      <c r="F88" s="155">
        <f t="shared" si="5"/>
        <v>1.0405092592592594E-2</v>
      </c>
      <c r="G88" s="80">
        <f>IF(ROUND(Константы!$C$3*(2-F88/MIN(Лыжи!$F$80:$F$102)),0)&lt;=0,Константы!$C$4,ROUND(Константы!$C$3*(2-F88/MIN(Лыжи!$F$80:$F$102)),0))</f>
        <v>120</v>
      </c>
      <c r="H88" s="104" t="s">
        <v>63</v>
      </c>
      <c r="J88"/>
    </row>
    <row r="89" spans="1:10" ht="15.75">
      <c r="A89" s="144">
        <v>10</v>
      </c>
      <c r="B89" s="109" t="s">
        <v>60</v>
      </c>
      <c r="C89" s="99">
        <v>3</v>
      </c>
      <c r="D89" s="178">
        <v>6.9444444444444447E-4</v>
      </c>
      <c r="E89" s="178">
        <v>1.1331018518518518E-2</v>
      </c>
      <c r="F89" s="155">
        <f t="shared" si="5"/>
        <v>1.0636574074074074E-2</v>
      </c>
      <c r="G89" s="80">
        <f>IF(ROUND(Константы!$C$3*(2-F89/MIN(Лыжи!$F$80:$F$102)),0)&lt;=0,Константы!$C$4,ROUND(Константы!$C$3*(2-F89/MIN(Лыжи!$F$80:$F$102)),0))</f>
        <v>113</v>
      </c>
      <c r="H89" s="104" t="s">
        <v>61</v>
      </c>
      <c r="J89"/>
    </row>
    <row r="90" spans="1:10" ht="15.75">
      <c r="A90" s="144">
        <v>11</v>
      </c>
      <c r="B90" s="109" t="s">
        <v>59</v>
      </c>
      <c r="C90" s="99">
        <v>14</v>
      </c>
      <c r="D90" s="178">
        <v>2.4305555555555556E-3</v>
      </c>
      <c r="E90" s="178">
        <v>1.3136574074074077E-2</v>
      </c>
      <c r="F90" s="155">
        <f t="shared" si="5"/>
        <v>1.0706018518518521E-2</v>
      </c>
      <c r="G90" s="80">
        <f>IF(ROUND(Константы!$C$3*(2-F90/MIN(Лыжи!$F$80:$F$102)),0)&lt;=0,Константы!$C$4,ROUND(Константы!$C$3*(2-F90/MIN(Лыжи!$F$80:$F$102)),0))</f>
        <v>111</v>
      </c>
      <c r="H90" s="104" t="s">
        <v>62</v>
      </c>
      <c r="J90"/>
    </row>
    <row r="91" spans="1:10" ht="30">
      <c r="A91" s="144">
        <v>12</v>
      </c>
      <c r="B91" s="108" t="s">
        <v>112</v>
      </c>
      <c r="C91" s="99">
        <v>11</v>
      </c>
      <c r="D91" s="178">
        <v>2.0833333333333333E-3</v>
      </c>
      <c r="E91" s="178">
        <v>1.2974537037037036E-2</v>
      </c>
      <c r="F91" s="155">
        <f t="shared" si="5"/>
        <v>1.0891203703703703E-2</v>
      </c>
      <c r="G91" s="80">
        <f>IF(ROUND(Константы!$C$3*(2-F91/MIN(Лыжи!$F$80:$F$102)),0)&lt;=0,Константы!$C$4,ROUND(Константы!$C$3*(2-F91/MIN(Лыжи!$F$80:$F$102)),0))</f>
        <v>106</v>
      </c>
      <c r="H91" s="104" t="s">
        <v>147</v>
      </c>
      <c r="J91"/>
    </row>
    <row r="92" spans="1:10" ht="15.75">
      <c r="A92" s="144">
        <v>13</v>
      </c>
      <c r="B92" s="109" t="s">
        <v>100</v>
      </c>
      <c r="C92" s="99">
        <v>7</v>
      </c>
      <c r="D92" s="178">
        <v>1.0416666666666667E-3</v>
      </c>
      <c r="E92" s="178">
        <v>1.2175925925925929E-2</v>
      </c>
      <c r="F92" s="155">
        <f t="shared" si="5"/>
        <v>1.1134259259259262E-2</v>
      </c>
      <c r="G92" s="80">
        <f>IF(ROUND(Константы!$C$3*(2-F92/MIN(Лыжи!$F$80:$F$102)),0)&lt;=0,Константы!$C$4,ROUND(Константы!$C$3*(2-F92/MIN(Лыжи!$F$80:$F$102)),0))</f>
        <v>100</v>
      </c>
      <c r="H92" s="104" t="s">
        <v>62</v>
      </c>
      <c r="J92"/>
    </row>
    <row r="93" spans="1:10" ht="30">
      <c r="A93" s="144">
        <v>14</v>
      </c>
      <c r="B93" s="109" t="s">
        <v>48</v>
      </c>
      <c r="C93" s="99">
        <v>9</v>
      </c>
      <c r="D93" s="178">
        <v>1.736111111111111E-3</v>
      </c>
      <c r="E93" s="178">
        <v>1.3229166666666667E-2</v>
      </c>
      <c r="F93" s="155">
        <f t="shared" si="5"/>
        <v>1.1493055555555555E-2</v>
      </c>
      <c r="G93" s="80">
        <f>IF(ROUND(Константы!$C$3*(2-F93/MIN(Лыжи!$F$80:$F$102)),0)&lt;=0,Константы!$C$4,ROUND(Константы!$C$3*(2-F93/MIN(Лыжи!$F$80:$F$102)),0))</f>
        <v>90</v>
      </c>
      <c r="H93" s="104" t="s">
        <v>147</v>
      </c>
      <c r="J93"/>
    </row>
    <row r="94" spans="1:10" ht="15.75">
      <c r="A94" s="144">
        <v>15</v>
      </c>
      <c r="B94" s="109" t="s">
        <v>192</v>
      </c>
      <c r="C94" s="99">
        <v>10</v>
      </c>
      <c r="D94" s="178">
        <v>1.736111111111111E-3</v>
      </c>
      <c r="E94" s="178">
        <v>1.3275462962962963E-2</v>
      </c>
      <c r="F94" s="155">
        <f t="shared" si="5"/>
        <v>1.1539351851851853E-2</v>
      </c>
      <c r="G94" s="80">
        <f>IF(ROUND(Константы!$C$3*(2-F94/MIN(Лыжи!$F$80:$F$102)),0)&lt;=0,Константы!$C$4,ROUND(Константы!$C$3*(2-F94/MIN(Лыжи!$F$80:$F$102)),0))</f>
        <v>89</v>
      </c>
      <c r="H94" s="104" t="s">
        <v>62</v>
      </c>
      <c r="J94"/>
    </row>
    <row r="95" spans="1:10" ht="30">
      <c r="A95" s="144">
        <v>16</v>
      </c>
      <c r="B95" s="166" t="s">
        <v>98</v>
      </c>
      <c r="C95" s="99">
        <v>71</v>
      </c>
      <c r="D95" s="178">
        <v>1.1458333333333334E-2</v>
      </c>
      <c r="E95" s="178">
        <v>2.344907407407407E-2</v>
      </c>
      <c r="F95" s="155">
        <f t="shared" si="5"/>
        <v>1.1990740740740736E-2</v>
      </c>
      <c r="G95" s="80">
        <f>IF(ROUND(Константы!$C$3*(2-F95/MIN(Лыжи!$F$80:$F$102)),0)&lt;=0,Константы!$C$4,ROUND(Константы!$C$3*(2-F95/MIN(Лыжи!$F$80:$F$102)),0))</f>
        <v>77</v>
      </c>
      <c r="H95" s="104" t="s">
        <v>63</v>
      </c>
      <c r="J95"/>
    </row>
    <row r="96" spans="1:10" ht="30">
      <c r="A96" s="144">
        <v>17</v>
      </c>
      <c r="B96" s="109" t="s">
        <v>189</v>
      </c>
      <c r="C96" s="99">
        <v>21</v>
      </c>
      <c r="D96" s="178">
        <v>3.472222222222222E-3</v>
      </c>
      <c r="E96" s="178">
        <v>1.5648148148148151E-2</v>
      </c>
      <c r="F96" s="155">
        <f t="shared" si="5"/>
        <v>1.2175925925925929E-2</v>
      </c>
      <c r="G96" s="80">
        <f>IF(ROUND(Константы!$C$3*(2-F96/MIN(Лыжи!$F$80:$F$102)),0)&lt;=0,Константы!$C$4,ROUND(Константы!$C$3*(2-F96/MIN(Лыжи!$F$80:$F$102)),0))</f>
        <v>72</v>
      </c>
      <c r="H96" s="104" t="s">
        <v>63</v>
      </c>
      <c r="J96"/>
    </row>
    <row r="97" spans="1:10" ht="15.75">
      <c r="A97" s="144">
        <v>18</v>
      </c>
      <c r="B97" s="109" t="s">
        <v>96</v>
      </c>
      <c r="C97" s="99">
        <v>18</v>
      </c>
      <c r="D97" s="178">
        <v>3.1249999999999997E-3</v>
      </c>
      <c r="E97" s="178">
        <v>1.5636574074074074E-2</v>
      </c>
      <c r="F97" s="155">
        <f t="shared" si="5"/>
        <v>1.2511574074074074E-2</v>
      </c>
      <c r="G97" s="80">
        <f>IF(ROUND(Константы!$C$3*(2-F97/MIN(Лыжи!$F$80:$F$102)),0)&lt;=0,Константы!$C$4,ROUND(Константы!$C$3*(2-F97/MIN(Лыжи!$F$80:$F$102)),0))</f>
        <v>63</v>
      </c>
      <c r="H97" s="104" t="s">
        <v>61</v>
      </c>
      <c r="J97"/>
    </row>
    <row r="98" spans="1:10" ht="15.75">
      <c r="A98" s="144">
        <v>19</v>
      </c>
      <c r="B98" s="109" t="s">
        <v>151</v>
      </c>
      <c r="C98" s="99">
        <v>23</v>
      </c>
      <c r="D98" s="178">
        <v>3.8194444444444443E-3</v>
      </c>
      <c r="E98" s="178">
        <v>1.636574074074074E-2</v>
      </c>
      <c r="F98" s="155">
        <f t="shared" si="5"/>
        <v>1.2546296296296295E-2</v>
      </c>
      <c r="G98" s="80">
        <f>IF(ROUND(Константы!$C$3*(2-F98/MIN(Лыжи!$F$80:$F$102)),0)&lt;=0,Константы!$C$4,ROUND(Константы!$C$3*(2-F98/MIN(Лыжи!$F$80:$F$102)),0))</f>
        <v>62</v>
      </c>
      <c r="H98" s="104" t="s">
        <v>40</v>
      </c>
      <c r="J98"/>
    </row>
    <row r="99" spans="1:10" ht="15.75">
      <c r="A99" s="144">
        <v>20</v>
      </c>
      <c r="B99" s="109" t="s">
        <v>109</v>
      </c>
      <c r="C99" s="99">
        <v>13</v>
      </c>
      <c r="D99" s="178">
        <v>2.0833333333333333E-3</v>
      </c>
      <c r="E99" s="178">
        <v>1.579861111111111E-2</v>
      </c>
      <c r="F99" s="155">
        <f t="shared" si="5"/>
        <v>1.3715277777777778E-2</v>
      </c>
      <c r="G99" s="80">
        <f>IF(ROUND(Константы!$C$3*(2-F99/MIN(Лыжи!$F$80:$F$102)),0)&lt;=0,Константы!$C$4,ROUND(Константы!$C$3*(2-F99/MIN(Лыжи!$F$80:$F$102)),0))</f>
        <v>30</v>
      </c>
      <c r="H99" s="104" t="s">
        <v>61</v>
      </c>
      <c r="J99"/>
    </row>
    <row r="100" spans="1:10" ht="15.75">
      <c r="A100" s="144">
        <v>21</v>
      </c>
      <c r="B100" s="108" t="s">
        <v>105</v>
      </c>
      <c r="C100" s="42">
        <v>15</v>
      </c>
      <c r="D100" s="178">
        <v>2.4305555555555556E-3</v>
      </c>
      <c r="E100" s="178">
        <v>1.8738425925925926E-2</v>
      </c>
      <c r="F100" s="155">
        <f t="shared" si="5"/>
        <v>1.6307870370370368E-2</v>
      </c>
      <c r="G100" s="80">
        <f>IF(ROUND(Константы!$C$3*(2-F100/MIN(Лыжи!$F$80:$F$102)),0)&lt;=0,Константы!$C$4,ROUND(Константы!$C$3*(2-F100/MIN(Лыжи!$F$80:$F$102)),0))</f>
        <v>1</v>
      </c>
      <c r="H100" s="107" t="s">
        <v>62</v>
      </c>
      <c r="J100"/>
    </row>
    <row r="101" spans="1:10" ht="15.75">
      <c r="A101" s="144">
        <v>22</v>
      </c>
      <c r="B101" s="108" t="s">
        <v>193</v>
      </c>
      <c r="C101" s="99">
        <v>17</v>
      </c>
      <c r="D101" s="178">
        <v>2.7777777777777779E-3</v>
      </c>
      <c r="E101" s="178">
        <v>1.7777777777777778E-2</v>
      </c>
      <c r="F101" s="155">
        <f t="shared" si="5"/>
        <v>1.4999999999999999E-2</v>
      </c>
      <c r="G101" s="80">
        <f>IF(ROUND(Константы!$C$3*(2-F101/MIN(Лыжи!$F$80:$F$102)),0)&lt;=0,Константы!$C$4,ROUND(Константы!$C$3*(2-F101/MIN(Лыжи!$F$80:$F$102)),0))</f>
        <v>1</v>
      </c>
      <c r="H101" s="104" t="s">
        <v>40</v>
      </c>
      <c r="J101"/>
    </row>
    <row r="102" spans="1:10" ht="15.75">
      <c r="A102" s="144">
        <v>23</v>
      </c>
      <c r="B102" s="108" t="s">
        <v>190</v>
      </c>
      <c r="C102" s="99">
        <v>22</v>
      </c>
      <c r="D102" s="178">
        <v>3.8194444444444443E-3</v>
      </c>
      <c r="E102" s="178">
        <v>2.4999999999999998E-2</v>
      </c>
      <c r="F102" s="155">
        <f t="shared" si="5"/>
        <v>2.1180555555555553E-2</v>
      </c>
      <c r="G102" s="80">
        <f>IF(ROUND(Константы!$C$3*(2-F102/MIN(Лыжи!$F$80:$F$102)),0)&lt;=0,Константы!$C$4,ROUND(Константы!$C$3*(2-F102/MIN(Лыжи!$F$80:$F$102)),0))</f>
        <v>1</v>
      </c>
      <c r="H102" s="104" t="s">
        <v>62</v>
      </c>
      <c r="J102"/>
    </row>
    <row r="103" spans="1:10" ht="15.75">
      <c r="A103" s="200" t="s">
        <v>228</v>
      </c>
      <c r="B103" s="201"/>
      <c r="C103" s="201"/>
      <c r="D103" s="201"/>
      <c r="E103" s="201"/>
      <c r="F103" s="201"/>
      <c r="G103" s="201"/>
      <c r="H103" s="202"/>
      <c r="J103"/>
    </row>
    <row r="104" spans="1:10" ht="30">
      <c r="A104" s="144">
        <v>1</v>
      </c>
      <c r="B104" s="109" t="s">
        <v>199</v>
      </c>
      <c r="C104" s="119">
        <v>35</v>
      </c>
      <c r="D104" s="176">
        <v>5.9027777777777776E-3</v>
      </c>
      <c r="E104" s="176">
        <v>1.5509259259259257E-2</v>
      </c>
      <c r="F104" s="155">
        <f t="shared" ref="F104:F128" si="6">E104-D104</f>
        <v>9.6064814814814797E-3</v>
      </c>
      <c r="G104" s="80">
        <f>IF(ROUND(Константы!$C$3*(2-F104/MIN(Лыжи!$F$104:$F$128)),0)&lt;=0,Константы!$C$4,ROUND(Константы!$C$3*(2-F104/MIN(Лыжи!$F$104:$F$128)),0))</f>
        <v>200</v>
      </c>
      <c r="H104" s="118" t="s">
        <v>63</v>
      </c>
      <c r="J104"/>
    </row>
    <row r="105" spans="1:10" ht="15.75">
      <c r="A105" s="144">
        <v>2</v>
      </c>
      <c r="B105" s="109" t="s">
        <v>198</v>
      </c>
      <c r="C105" s="111">
        <v>49</v>
      </c>
      <c r="D105" s="176">
        <v>8.3333333333333332E-3</v>
      </c>
      <c r="E105" s="176">
        <v>1.9421296296296294E-2</v>
      </c>
      <c r="F105" s="155">
        <f t="shared" si="6"/>
        <v>1.1087962962962961E-2</v>
      </c>
      <c r="G105" s="80">
        <f>IF(ROUND(Константы!$C$3*(2-F105/MIN(Лыжи!$F$104:$F$128)),0)&lt;=0,Константы!$C$4,ROUND(Константы!$C$3*(2-F105/MIN(Лыжи!$F$104:$F$128)),0))</f>
        <v>169</v>
      </c>
      <c r="H105" s="118" t="s">
        <v>62</v>
      </c>
      <c r="J105"/>
    </row>
    <row r="106" spans="1:10" ht="30">
      <c r="A106" s="144">
        <v>3</v>
      </c>
      <c r="B106" s="109" t="s">
        <v>125</v>
      </c>
      <c r="C106" s="119">
        <v>51</v>
      </c>
      <c r="D106" s="176">
        <v>8.6805555555555559E-3</v>
      </c>
      <c r="E106" s="176">
        <v>1.996527777777778E-2</v>
      </c>
      <c r="F106" s="155">
        <f t="shared" si="6"/>
        <v>1.1284722222222224E-2</v>
      </c>
      <c r="G106" s="80">
        <f>IF(ROUND(Константы!$C$3*(2-F106/MIN(Лыжи!$F$104:$F$128)),0)&lt;=0,Константы!$C$4,ROUND(Константы!$C$3*(2-F106/MIN(Лыжи!$F$104:$F$128)),0))</f>
        <v>165</v>
      </c>
      <c r="H106" s="118" t="s">
        <v>63</v>
      </c>
      <c r="J106"/>
    </row>
    <row r="107" spans="1:10" ht="30">
      <c r="A107" s="144">
        <v>4</v>
      </c>
      <c r="B107" s="109" t="s">
        <v>116</v>
      </c>
      <c r="C107" s="119">
        <v>42</v>
      </c>
      <c r="D107" s="176">
        <v>7.2916666666666659E-3</v>
      </c>
      <c r="E107" s="176">
        <v>1.8622685185185183E-2</v>
      </c>
      <c r="F107" s="155">
        <f t="shared" si="6"/>
        <v>1.1331018518518518E-2</v>
      </c>
      <c r="G107" s="80">
        <f>IF(ROUND(Константы!$C$3*(2-F107/MIN(Лыжи!$F$104:$F$128)),0)&lt;=0,Константы!$C$4,ROUND(Константы!$C$3*(2-F107/MIN(Лыжи!$F$104:$F$128)),0))</f>
        <v>164</v>
      </c>
      <c r="H107" s="118" t="s">
        <v>63</v>
      </c>
      <c r="J107"/>
    </row>
    <row r="108" spans="1:10" ht="30">
      <c r="A108" s="144">
        <v>5</v>
      </c>
      <c r="B108" s="109" t="s">
        <v>42</v>
      </c>
      <c r="C108" s="119">
        <v>39</v>
      </c>
      <c r="D108" s="176">
        <v>6.5972222222222222E-3</v>
      </c>
      <c r="E108" s="176">
        <v>1.8020833333333333E-2</v>
      </c>
      <c r="F108" s="155">
        <f t="shared" si="6"/>
        <v>1.142361111111111E-2</v>
      </c>
      <c r="G108" s="80">
        <f>IF(ROUND(Константы!$C$3*(2-F108/MIN(Лыжи!$F$104:$F$128)),0)&lt;=0,Константы!$C$4,ROUND(Константы!$C$3*(2-F108/MIN(Лыжи!$F$104:$F$128)),0))</f>
        <v>162</v>
      </c>
      <c r="H108" s="118" t="s">
        <v>147</v>
      </c>
      <c r="J108"/>
    </row>
    <row r="109" spans="1:10" ht="30">
      <c r="A109" s="144">
        <v>6</v>
      </c>
      <c r="B109" s="109" t="s">
        <v>37</v>
      </c>
      <c r="C109" s="105">
        <v>41</v>
      </c>
      <c r="D109" s="176">
        <v>6.9444444444444441E-3</v>
      </c>
      <c r="E109" s="176">
        <v>1.8726851851851852E-2</v>
      </c>
      <c r="F109" s="155">
        <f t="shared" si="6"/>
        <v>1.1782407407407408E-2</v>
      </c>
      <c r="G109" s="80">
        <f>IF(ROUND(Константы!$C$3*(2-F109/MIN(Лыжи!$F$104:$F$128)),0)&lt;=0,Константы!$C$4,ROUND(Константы!$C$3*(2-F109/MIN(Лыжи!$F$104:$F$128)),0))</f>
        <v>155</v>
      </c>
      <c r="H109" s="118" t="s">
        <v>147</v>
      </c>
      <c r="J109"/>
    </row>
    <row r="110" spans="1:10" ht="30">
      <c r="A110" s="144">
        <v>7</v>
      </c>
      <c r="B110" s="109" t="s">
        <v>124</v>
      </c>
      <c r="C110" s="111">
        <v>47</v>
      </c>
      <c r="D110" s="176">
        <v>7.9861111111111122E-3</v>
      </c>
      <c r="E110" s="176">
        <v>1.9884259259259258E-2</v>
      </c>
      <c r="F110" s="155">
        <f t="shared" si="6"/>
        <v>1.1898148148148146E-2</v>
      </c>
      <c r="G110" s="80">
        <f>IF(ROUND(Константы!$C$3*(2-F110/MIN(Лыжи!$F$104:$F$128)),0)&lt;=0,Константы!$C$4,ROUND(Константы!$C$3*(2-F110/MIN(Лыжи!$F$104:$F$128)),0))</f>
        <v>152</v>
      </c>
      <c r="H110" s="118" t="s">
        <v>63</v>
      </c>
      <c r="J110"/>
    </row>
    <row r="111" spans="1:10" ht="30">
      <c r="A111" s="144">
        <v>8</v>
      </c>
      <c r="B111" s="109" t="s">
        <v>50</v>
      </c>
      <c r="C111" s="119">
        <v>44</v>
      </c>
      <c r="D111" s="176">
        <v>7.6388888888888886E-3</v>
      </c>
      <c r="E111" s="176">
        <v>1.9699074074074074E-2</v>
      </c>
      <c r="F111" s="155">
        <f t="shared" si="6"/>
        <v>1.2060185185185184E-2</v>
      </c>
      <c r="G111" s="80">
        <f>IF(ROUND(Константы!$C$3*(2-F111/MIN(Лыжи!$F$104:$F$128)),0)&lt;=0,Константы!$C$4,ROUND(Константы!$C$3*(2-F111/MIN(Лыжи!$F$104:$F$128)),0))</f>
        <v>149</v>
      </c>
      <c r="H111" s="118" t="s">
        <v>147</v>
      </c>
      <c r="J111"/>
    </row>
    <row r="112" spans="1:10" ht="30">
      <c r="A112" s="144">
        <v>9</v>
      </c>
      <c r="B112" s="109" t="s">
        <v>56</v>
      </c>
      <c r="C112" s="119">
        <v>43</v>
      </c>
      <c r="D112" s="176">
        <v>7.2916666666666659E-3</v>
      </c>
      <c r="E112" s="176">
        <v>1.9594907407407405E-2</v>
      </c>
      <c r="F112" s="155">
        <f t="shared" si="6"/>
        <v>1.230324074074074E-2</v>
      </c>
      <c r="G112" s="80">
        <f>IF(ROUND(Константы!$C$3*(2-F112/MIN(Лыжи!$F$104:$F$128)),0)&lt;=0,Константы!$C$4,ROUND(Константы!$C$3*(2-F112/MIN(Лыжи!$F$104:$F$128)),0))</f>
        <v>144</v>
      </c>
      <c r="H112" s="118" t="s">
        <v>147</v>
      </c>
      <c r="J112"/>
    </row>
    <row r="113" spans="1:10" ht="30">
      <c r="A113" s="144">
        <v>10</v>
      </c>
      <c r="B113" s="109" t="s">
        <v>49</v>
      </c>
      <c r="C113" s="110">
        <v>50</v>
      </c>
      <c r="D113" s="176">
        <v>8.6805555555555559E-3</v>
      </c>
      <c r="E113" s="176">
        <v>2.1168981481481483E-2</v>
      </c>
      <c r="F113" s="155">
        <f t="shared" si="6"/>
        <v>1.2488425925925927E-2</v>
      </c>
      <c r="G113" s="80">
        <f>IF(ROUND(Константы!$C$3*(2-F113/MIN(Лыжи!$F$104:$F$128)),0)&lt;=0,Константы!$C$4,ROUND(Константы!$C$3*(2-F113/MIN(Лыжи!$F$104:$F$128)),0))</f>
        <v>140</v>
      </c>
      <c r="H113" s="118" t="s">
        <v>147</v>
      </c>
      <c r="J113"/>
    </row>
    <row r="114" spans="1:10" ht="30">
      <c r="A114" s="144">
        <v>11</v>
      </c>
      <c r="B114" s="109" t="s">
        <v>58</v>
      </c>
      <c r="C114" s="119">
        <v>36</v>
      </c>
      <c r="D114" s="176">
        <v>6.2499999999999995E-3</v>
      </c>
      <c r="E114" s="176">
        <v>1.894675925925926E-2</v>
      </c>
      <c r="F114" s="155">
        <f t="shared" si="6"/>
        <v>1.2696759259259262E-2</v>
      </c>
      <c r="G114" s="80">
        <f>IF(ROUND(Константы!$C$3*(2-F114/MIN(Лыжи!$F$104:$F$128)),0)&lt;=0,Константы!$C$4,ROUND(Константы!$C$3*(2-F114/MIN(Лыжи!$F$104:$F$128)),0))</f>
        <v>136</v>
      </c>
      <c r="H114" s="118" t="s">
        <v>63</v>
      </c>
      <c r="J114"/>
    </row>
    <row r="115" spans="1:10" ht="30">
      <c r="A115" s="144">
        <v>12</v>
      </c>
      <c r="B115" s="109" t="s">
        <v>70</v>
      </c>
      <c r="C115" s="119">
        <v>40</v>
      </c>
      <c r="D115" s="176">
        <v>6.9444444444444441E-3</v>
      </c>
      <c r="E115" s="176">
        <v>1.9629629629629629E-2</v>
      </c>
      <c r="F115" s="155">
        <f t="shared" si="6"/>
        <v>1.2685185185185185E-2</v>
      </c>
      <c r="G115" s="80">
        <f>IF(ROUND(Константы!$C$3*(2-F115/MIN(Лыжи!$F$104:$F$128)),0)&lt;=0,Константы!$C$4,ROUND(Константы!$C$3*(2-F115/MIN(Лыжи!$F$104:$F$128)),0))</f>
        <v>136</v>
      </c>
      <c r="H115" s="118" t="s">
        <v>63</v>
      </c>
      <c r="J115"/>
    </row>
    <row r="116" spans="1:10" ht="15.75">
      <c r="A116" s="144">
        <v>13</v>
      </c>
      <c r="B116" s="109" t="s">
        <v>195</v>
      </c>
      <c r="C116" s="119">
        <v>46</v>
      </c>
      <c r="D116" s="176">
        <v>7.9861111111111122E-3</v>
      </c>
      <c r="E116" s="176">
        <v>2.165509259259259E-2</v>
      </c>
      <c r="F116" s="155">
        <f t="shared" si="6"/>
        <v>1.3668981481481478E-2</v>
      </c>
      <c r="G116" s="80">
        <f>IF(ROUND(Константы!$C$3*(2-F116/MIN(Лыжи!$F$104:$F$128)),0)&lt;=0,Константы!$C$4,ROUND(Константы!$C$3*(2-F116/MIN(Лыжи!$F$104:$F$128)),0))</f>
        <v>115</v>
      </c>
      <c r="H116" s="118" t="s">
        <v>40</v>
      </c>
      <c r="J116"/>
    </row>
    <row r="117" spans="1:10" ht="30">
      <c r="A117" s="144">
        <v>14</v>
      </c>
      <c r="B117" s="109" t="s">
        <v>67</v>
      </c>
      <c r="C117" s="110">
        <v>48</v>
      </c>
      <c r="D117" s="176">
        <v>8.3333333333333332E-3</v>
      </c>
      <c r="E117" s="176">
        <v>2.2291666666666668E-2</v>
      </c>
      <c r="F117" s="155">
        <f t="shared" si="6"/>
        <v>1.3958333333333335E-2</v>
      </c>
      <c r="G117" s="80">
        <f>IF(ROUND(Константы!$C$3*(2-F117/MIN(Лыжи!$F$104:$F$128)),0)&lt;=0,Константы!$C$4,ROUND(Константы!$C$3*(2-F117/MIN(Лыжи!$F$104:$F$128)),0))</f>
        <v>109</v>
      </c>
      <c r="H117" s="118" t="s">
        <v>147</v>
      </c>
      <c r="J117"/>
    </row>
    <row r="118" spans="1:10" ht="30">
      <c r="A118" s="144">
        <v>15</v>
      </c>
      <c r="B118" s="109" t="s">
        <v>196</v>
      </c>
      <c r="C118" s="119">
        <v>38</v>
      </c>
      <c r="D118" s="176">
        <v>6.5972222222222222E-3</v>
      </c>
      <c r="E118" s="176">
        <v>2.0729166666666667E-2</v>
      </c>
      <c r="F118" s="155">
        <f t="shared" si="6"/>
        <v>1.4131944444444444E-2</v>
      </c>
      <c r="G118" s="80">
        <f>IF(ROUND(Константы!$C$3*(2-F118/MIN(Лыжи!$F$104:$F$128)),0)&lt;=0,Константы!$C$4,ROUND(Константы!$C$3*(2-F118/MIN(Лыжи!$F$104:$F$128)),0))</f>
        <v>106</v>
      </c>
      <c r="H118" s="118" t="s">
        <v>63</v>
      </c>
      <c r="J118"/>
    </row>
    <row r="119" spans="1:10" ht="30">
      <c r="A119" s="144">
        <v>16</v>
      </c>
      <c r="B119" s="109" t="s">
        <v>119</v>
      </c>
      <c r="C119" s="119">
        <v>56</v>
      </c>
      <c r="D119" s="176">
        <v>0</v>
      </c>
      <c r="E119" s="176">
        <v>1.4502314814814815E-2</v>
      </c>
      <c r="F119" s="155">
        <f t="shared" si="6"/>
        <v>1.4502314814814815E-2</v>
      </c>
      <c r="G119" s="80">
        <f>IF(ROUND(Константы!$C$3*(2-F119/MIN(Лыжи!$F$104:$F$128)),0)&lt;=0,Константы!$C$4,ROUND(Константы!$C$3*(2-F119/MIN(Лыжи!$F$104:$F$128)),0))</f>
        <v>98</v>
      </c>
      <c r="H119" s="118" t="s">
        <v>147</v>
      </c>
      <c r="J119"/>
    </row>
    <row r="120" spans="1:10" ht="30">
      <c r="A120" s="144">
        <v>17</v>
      </c>
      <c r="B120" s="109" t="s">
        <v>45</v>
      </c>
      <c r="C120" s="105">
        <v>53</v>
      </c>
      <c r="D120" s="176">
        <v>9.0277777777777787E-3</v>
      </c>
      <c r="E120" s="176">
        <v>2.3564814814814813E-2</v>
      </c>
      <c r="F120" s="155">
        <f t="shared" si="6"/>
        <v>1.4537037037037034E-2</v>
      </c>
      <c r="G120" s="80">
        <f>IF(ROUND(Константы!$C$3*(2-F120/MIN(Лыжи!$F$104:$F$128)),0)&lt;=0,Константы!$C$4,ROUND(Константы!$C$3*(2-F120/MIN(Лыжи!$F$104:$F$128)),0))</f>
        <v>97</v>
      </c>
      <c r="H120" s="118" t="s">
        <v>147</v>
      </c>
      <c r="J120"/>
    </row>
    <row r="121" spans="1:10" ht="15.75">
      <c r="A121" s="144">
        <v>18</v>
      </c>
      <c r="B121" s="109" t="s">
        <v>120</v>
      </c>
      <c r="C121" s="111">
        <v>45</v>
      </c>
      <c r="D121" s="176">
        <v>7.6388888888888886E-3</v>
      </c>
      <c r="E121" s="176">
        <v>2.2777777777777775E-2</v>
      </c>
      <c r="F121" s="155">
        <f t="shared" si="6"/>
        <v>1.5138888888888886E-2</v>
      </c>
      <c r="G121" s="80">
        <f>IF(ROUND(Константы!$C$3*(2-F121/MIN(Лыжи!$F$104:$F$128)),0)&lt;=0,Константы!$C$4,ROUND(Константы!$C$3*(2-F121/MIN(Лыжи!$F$104:$F$128)),0))</f>
        <v>85</v>
      </c>
      <c r="H121" s="118" t="s">
        <v>62</v>
      </c>
      <c r="J121"/>
    </row>
    <row r="122" spans="1:10" ht="15.75">
      <c r="A122" s="144">
        <v>19</v>
      </c>
      <c r="B122" s="109" t="s">
        <v>122</v>
      </c>
      <c r="C122" s="119">
        <v>56</v>
      </c>
      <c r="D122" s="176">
        <v>9.3749999999999997E-3</v>
      </c>
      <c r="E122" s="176">
        <v>2.480324074074074E-2</v>
      </c>
      <c r="F122" s="155">
        <f t="shared" si="6"/>
        <v>1.5428240740740741E-2</v>
      </c>
      <c r="G122" s="80">
        <f>IF(ROUND(Константы!$C$3*(2-F122/MIN(Лыжи!$F$104:$F$128)),0)&lt;=0,Константы!$C$4,ROUND(Константы!$C$3*(2-F122/MIN(Лыжи!$F$104:$F$128)),0))</f>
        <v>79</v>
      </c>
      <c r="H122" s="118" t="s">
        <v>62</v>
      </c>
      <c r="J122"/>
    </row>
    <row r="123" spans="1:10" ht="30">
      <c r="A123" s="144">
        <v>20</v>
      </c>
      <c r="B123" s="109" t="s">
        <v>68</v>
      </c>
      <c r="C123" s="122">
        <v>55</v>
      </c>
      <c r="D123" s="176">
        <v>9.3749999999999997E-3</v>
      </c>
      <c r="E123" s="176">
        <v>2.5023148148148145E-2</v>
      </c>
      <c r="F123" s="155">
        <f t="shared" si="6"/>
        <v>1.5648148148148147E-2</v>
      </c>
      <c r="G123" s="80">
        <f>IF(ROUND(Константы!$C$3*(2-F123/MIN(Лыжи!$F$104:$F$128)),0)&lt;=0,Константы!$C$4,ROUND(Константы!$C$3*(2-F123/MIN(Лыжи!$F$104:$F$128)),0))</f>
        <v>74</v>
      </c>
      <c r="H123" s="118" t="s">
        <v>63</v>
      </c>
      <c r="J123"/>
    </row>
    <row r="124" spans="1:10" ht="15.75">
      <c r="A124" s="144">
        <v>21</v>
      </c>
      <c r="B124" s="109" t="s">
        <v>118</v>
      </c>
      <c r="C124" s="122">
        <v>57</v>
      </c>
      <c r="D124" s="176">
        <v>9.7222222222222224E-3</v>
      </c>
      <c r="E124" s="176">
        <v>2.5636574074074072E-2</v>
      </c>
      <c r="F124" s="155">
        <f t="shared" si="6"/>
        <v>1.591435185185185E-2</v>
      </c>
      <c r="G124" s="80">
        <f>IF(ROUND(Константы!$C$3*(2-F124/MIN(Лыжи!$F$104:$F$128)),0)&lt;=0,Константы!$C$4,ROUND(Константы!$C$3*(2-F124/MIN(Лыжи!$F$104:$F$128)),0))</f>
        <v>69</v>
      </c>
      <c r="H124" s="118" t="s">
        <v>62</v>
      </c>
      <c r="J124"/>
    </row>
    <row r="125" spans="1:10" ht="30">
      <c r="A125" s="144">
        <v>22</v>
      </c>
      <c r="B125" s="109" t="s">
        <v>123</v>
      </c>
      <c r="C125" s="122">
        <v>37</v>
      </c>
      <c r="D125" s="176">
        <v>6.2499999999999995E-3</v>
      </c>
      <c r="E125" s="176">
        <v>2.2951388888888886E-2</v>
      </c>
      <c r="F125" s="155">
        <f t="shared" si="6"/>
        <v>1.6701388888888887E-2</v>
      </c>
      <c r="G125" s="80">
        <f>IF(ROUND(Константы!$C$3*(2-F125/MIN(Лыжи!$F$104:$F$128)),0)&lt;=0,Константы!$C$4,ROUND(Константы!$C$3*(2-F125/MIN(Лыжи!$F$104:$F$128)),0))</f>
        <v>52</v>
      </c>
      <c r="H125" s="118" t="s">
        <v>63</v>
      </c>
      <c r="J125"/>
    </row>
    <row r="126" spans="1:10" ht="30">
      <c r="A126" s="144">
        <v>23</v>
      </c>
      <c r="B126" s="109" t="s">
        <v>126</v>
      </c>
      <c r="C126" s="122">
        <v>54</v>
      </c>
      <c r="D126" s="176">
        <v>9.0277777777777787E-3</v>
      </c>
      <c r="E126" s="176">
        <v>2.6759259259259257E-2</v>
      </c>
      <c r="F126" s="155">
        <f t="shared" si="6"/>
        <v>1.773148148148148E-2</v>
      </c>
      <c r="G126" s="80">
        <f>IF(ROUND(Константы!$C$3*(2-F126/MIN(Лыжи!$F$104:$F$128)),0)&lt;=0,Константы!$C$4,ROUND(Константы!$C$3*(2-F126/MIN(Лыжи!$F$104:$F$128)),0))</f>
        <v>31</v>
      </c>
      <c r="H126" s="118" t="s">
        <v>147</v>
      </c>
      <c r="J126"/>
    </row>
    <row r="127" spans="1:10" ht="15.75">
      <c r="A127" s="144">
        <v>24</v>
      </c>
      <c r="B127" s="109" t="s">
        <v>201</v>
      </c>
      <c r="C127" s="122">
        <v>58</v>
      </c>
      <c r="D127" s="176">
        <v>9.7222222222222224E-3</v>
      </c>
      <c r="E127" s="176">
        <v>3.5821759259259262E-2</v>
      </c>
      <c r="F127" s="155">
        <f t="shared" si="6"/>
        <v>2.6099537037037039E-2</v>
      </c>
      <c r="G127" s="80">
        <f>IF(ROUND(Константы!$C$3*(2-F127/MIN(Лыжи!$F$104:$F$128)),0)&lt;=0,Константы!$C$4,ROUND(Константы!$C$3*(2-F127/MIN(Лыжи!$F$104:$F$128)),0))</f>
        <v>1</v>
      </c>
      <c r="H127" s="118" t="s">
        <v>62</v>
      </c>
      <c r="J127"/>
    </row>
    <row r="128" spans="1:10" ht="15.75">
      <c r="A128" s="144">
        <v>25</v>
      </c>
      <c r="B128" s="109" t="s">
        <v>197</v>
      </c>
      <c r="C128" s="122">
        <v>59</v>
      </c>
      <c r="D128" s="176">
        <v>1.0069444444444445E-2</v>
      </c>
      <c r="E128" s="176">
        <v>4.189814814814815E-2</v>
      </c>
      <c r="F128" s="155">
        <f t="shared" si="6"/>
        <v>3.1828703703703706E-2</v>
      </c>
      <c r="G128" s="80">
        <f>IF(ROUND(Константы!$C$3*(2-F128/MIN(Лыжи!$F$104:$F$128)),0)&lt;=0,Константы!$C$4,ROUND(Константы!$C$3*(2-F128/MIN(Лыжи!$F$104:$F$128)),0))</f>
        <v>1</v>
      </c>
      <c r="H128" s="118" t="s">
        <v>62</v>
      </c>
      <c r="J128"/>
    </row>
    <row r="129" spans="1:10" ht="15.75">
      <c r="A129" s="200" t="s">
        <v>229</v>
      </c>
      <c r="B129" s="201"/>
      <c r="C129" s="201"/>
      <c r="D129" s="201"/>
      <c r="E129" s="201"/>
      <c r="F129" s="201"/>
      <c r="G129" s="201"/>
      <c r="H129" s="202"/>
      <c r="J129"/>
    </row>
    <row r="130" spans="1:10" ht="30">
      <c r="A130" s="144">
        <v>1</v>
      </c>
      <c r="B130" s="109" t="s">
        <v>202</v>
      </c>
      <c r="C130" s="110">
        <v>65</v>
      </c>
      <c r="D130" s="176">
        <v>1.1111111111111112E-2</v>
      </c>
      <c r="E130" s="176">
        <v>2.5462962962962962E-2</v>
      </c>
      <c r="F130" s="158">
        <f>E130-D130</f>
        <v>1.435185185185185E-2</v>
      </c>
      <c r="G130" s="80">
        <f>IF(ROUND(Константы!$C$3*(2-F130/MIN(Лыжи!$F$130:$F$134)),0)&lt;=0,Константы!$C$4,ROUND(Константы!$C$3*(2-F130/MIN(Лыжи!$F$130:$F$134)),0))</f>
        <v>200</v>
      </c>
      <c r="H130" s="118" t="s">
        <v>63</v>
      </c>
      <c r="J130"/>
    </row>
    <row r="131" spans="1:10" ht="15.75">
      <c r="A131" s="144">
        <v>2</v>
      </c>
      <c r="B131" s="109" t="s">
        <v>39</v>
      </c>
      <c r="C131" s="110">
        <v>64</v>
      </c>
      <c r="D131" s="176">
        <v>1.0763888888888891E-2</v>
      </c>
      <c r="E131" s="176">
        <v>2.7615740740740743E-2</v>
      </c>
      <c r="F131" s="158">
        <f>E131-D131</f>
        <v>1.6851851851851854E-2</v>
      </c>
      <c r="G131" s="80">
        <f>IF(ROUND(Константы!$C$3*(2-F131/MIN(Лыжи!$F$130:$F$134)),0)&lt;=0,Константы!$C$4,ROUND(Константы!$C$3*(2-F131/MIN(Лыжи!$F$130:$F$134)),0))</f>
        <v>165</v>
      </c>
      <c r="H131" s="118" t="s">
        <v>62</v>
      </c>
      <c r="J131"/>
    </row>
    <row r="132" spans="1:10" ht="15.75">
      <c r="A132" s="144">
        <v>3</v>
      </c>
      <c r="B132" s="109" t="s">
        <v>41</v>
      </c>
      <c r="C132" s="110">
        <v>66</v>
      </c>
      <c r="D132" s="176">
        <v>1.1111111111111112E-2</v>
      </c>
      <c r="E132" s="176">
        <v>2.8611111111111115E-2</v>
      </c>
      <c r="F132" s="158">
        <f>E132-D132</f>
        <v>1.7500000000000002E-2</v>
      </c>
      <c r="G132" s="80">
        <f>IF(ROUND(Константы!$C$3*(2-F132/MIN(Лыжи!$F$130:$F$134)),0)&lt;=0,Константы!$C$4,ROUND(Константы!$C$3*(2-F132/MIN(Лыжи!$F$130:$F$134)),0))</f>
        <v>156</v>
      </c>
      <c r="H132" s="118" t="s">
        <v>62</v>
      </c>
      <c r="J132"/>
    </row>
    <row r="133" spans="1:10" ht="15.75">
      <c r="A133" s="144">
        <v>4</v>
      </c>
      <c r="B133" s="109" t="s">
        <v>38</v>
      </c>
      <c r="C133" s="110" t="s">
        <v>232</v>
      </c>
      <c r="D133" s="176">
        <v>0</v>
      </c>
      <c r="E133" s="176">
        <v>2.0949074074074075E-2</v>
      </c>
      <c r="F133" s="158">
        <f>E133-D133</f>
        <v>2.0949074074074075E-2</v>
      </c>
      <c r="G133" s="80">
        <f>IF(ROUND(Константы!$C$3*(2-F133/MIN(Лыжи!$F$130:$F$134)),0)&lt;=0,Константы!$C$4,ROUND(Константы!$C$3*(2-F133/MIN(Лыжи!$F$130:$F$134)),0))</f>
        <v>108</v>
      </c>
      <c r="H133" s="118" t="s">
        <v>62</v>
      </c>
      <c r="J133"/>
    </row>
    <row r="134" spans="1:10" ht="30">
      <c r="A134" s="144">
        <v>5</v>
      </c>
      <c r="B134" s="109" t="s">
        <v>127</v>
      </c>
      <c r="C134" s="110">
        <v>67</v>
      </c>
      <c r="D134" s="176">
        <v>1.1458333333333334E-2</v>
      </c>
      <c r="E134" s="176">
        <v>3.6238425925925924E-2</v>
      </c>
      <c r="F134" s="158">
        <f>E134-D134</f>
        <v>2.478009259259259E-2</v>
      </c>
      <c r="G134" s="80">
        <f>IF(ROUND(Константы!$C$3*(2-F134/MIN(Лыжи!$F$130:$F$134)),0)&lt;=0,Константы!$C$4,ROUND(Константы!$C$3*(2-F134/MIN(Лыжи!$F$130:$F$134)),0))</f>
        <v>55</v>
      </c>
      <c r="H134" s="118" t="s">
        <v>147</v>
      </c>
      <c r="J134"/>
    </row>
    <row r="135" spans="1:10" ht="15.75">
      <c r="A135" s="200" t="s">
        <v>230</v>
      </c>
      <c r="B135" s="201"/>
      <c r="C135" s="201"/>
      <c r="D135" s="201"/>
      <c r="E135" s="201"/>
      <c r="F135" s="201"/>
      <c r="G135" s="201"/>
      <c r="H135" s="202"/>
      <c r="J135"/>
    </row>
    <row r="136" spans="1:10" ht="30">
      <c r="A136" s="144">
        <v>1</v>
      </c>
      <c r="B136" s="109" t="s">
        <v>69</v>
      </c>
      <c r="C136" s="110">
        <v>60</v>
      </c>
      <c r="D136" s="176">
        <v>0</v>
      </c>
      <c r="E136" s="176">
        <v>9.6412037037037039E-3</v>
      </c>
      <c r="F136" s="158">
        <f>E136-D136</f>
        <v>9.6412037037037039E-3</v>
      </c>
      <c r="G136" s="80">
        <f>IF(ROUND(Константы!$C$3*(2-F136/MIN(Лыжи!$F$136:$F$139)),0)&lt;=0,Константы!$C$4,ROUND(Константы!$C$3*(2-F136/MIN(Лыжи!$F$136:$F$139)),0))</f>
        <v>200</v>
      </c>
      <c r="H136" s="118" t="s">
        <v>63</v>
      </c>
      <c r="J136"/>
    </row>
    <row r="137" spans="1:10" ht="30">
      <c r="A137" s="144">
        <v>2</v>
      </c>
      <c r="B137" s="109" t="s">
        <v>36</v>
      </c>
      <c r="C137" s="110">
        <v>61</v>
      </c>
      <c r="D137" s="176">
        <v>1.0416666666666666E-2</v>
      </c>
      <c r="E137" s="176">
        <v>2.0231481481481482E-2</v>
      </c>
      <c r="F137" s="158">
        <f t="shared" ref="F137:F139" si="7">E137-D137</f>
        <v>9.8148148148148161E-3</v>
      </c>
      <c r="G137" s="80">
        <f>IF(ROUND(Константы!$C$3*(2-F137/MIN(Лыжи!$F$136:$F$139)),0)&lt;=0,Константы!$C$4,ROUND(Константы!$C$3*(2-F137/MIN(Лыжи!$F$136:$F$139)),0))</f>
        <v>196</v>
      </c>
      <c r="H137" s="118" t="s">
        <v>63</v>
      </c>
      <c r="J137"/>
    </row>
    <row r="138" spans="1:10" ht="15.75">
      <c r="A138" s="144">
        <v>3</v>
      </c>
      <c r="B138" s="109" t="s">
        <v>35</v>
      </c>
      <c r="C138" s="110">
        <v>62</v>
      </c>
      <c r="D138" s="176">
        <v>1.0416666666666666E-2</v>
      </c>
      <c r="E138" s="176">
        <v>2.2037037037037036E-2</v>
      </c>
      <c r="F138" s="158">
        <f t="shared" si="7"/>
        <v>1.1620370370370369E-2</v>
      </c>
      <c r="G138" s="80">
        <f>IF(ROUND(Константы!$C$3*(2-F138/MIN(Лыжи!$F$136:$F$139)),0)&lt;=0,Константы!$C$4,ROUND(Константы!$C$3*(2-F138/MIN(Лыжи!$F$136:$F$139)),0))</f>
        <v>159</v>
      </c>
      <c r="H138" s="118" t="s">
        <v>62</v>
      </c>
      <c r="J138"/>
    </row>
    <row r="139" spans="1:10" ht="30">
      <c r="A139" s="144">
        <v>4</v>
      </c>
      <c r="B139" s="109" t="s">
        <v>203</v>
      </c>
      <c r="C139" s="110">
        <v>63</v>
      </c>
      <c r="D139" s="176">
        <v>1.0763888888888891E-2</v>
      </c>
      <c r="E139" s="176">
        <v>2.5590277777777778E-2</v>
      </c>
      <c r="F139" s="158">
        <f t="shared" si="7"/>
        <v>1.4826388888888887E-2</v>
      </c>
      <c r="G139" s="80">
        <f>IF(ROUND(Константы!$C$3*(2-F139/MIN(Лыжи!$F$136:$F$139)),0)&lt;=0,Константы!$C$4,ROUND(Константы!$C$3*(2-F139/MIN(Лыжи!$F$136:$F$139)),0))</f>
        <v>92</v>
      </c>
      <c r="H139" s="118" t="s">
        <v>63</v>
      </c>
      <c r="J139"/>
    </row>
    <row r="140" spans="1:10">
      <c r="A140" s="52"/>
      <c r="B140" s="52"/>
      <c r="C140" s="53"/>
      <c r="D140" s="53"/>
      <c r="E140" s="53"/>
      <c r="F140" s="53"/>
      <c r="G140" s="53"/>
      <c r="H140" s="54"/>
    </row>
    <row r="141" spans="1:10" ht="15.75">
      <c r="A141" s="199" t="s">
        <v>18</v>
      </c>
      <c r="B141" s="199"/>
      <c r="C141" s="152"/>
      <c r="D141" s="152"/>
      <c r="F141" s="153" t="s">
        <v>40</v>
      </c>
      <c r="G141" s="152"/>
    </row>
    <row r="142" spans="1:10" ht="15.75">
      <c r="A142" s="2"/>
      <c r="B142" s="2"/>
      <c r="C142" s="152"/>
      <c r="D142" s="152"/>
      <c r="E142" s="152"/>
      <c r="F142" s="152"/>
      <c r="G142" s="152"/>
      <c r="H142" s="154"/>
    </row>
    <row r="143" spans="1:10" ht="18" customHeight="1">
      <c r="A143" s="199" t="s">
        <v>19</v>
      </c>
      <c r="B143" s="199"/>
      <c r="C143" s="152"/>
      <c r="D143" s="152"/>
      <c r="E143" s="152"/>
      <c r="F143" s="153" t="s">
        <v>61</v>
      </c>
      <c r="G143" s="152"/>
    </row>
    <row r="144" spans="1:10" ht="18" customHeight="1"/>
    <row r="145" ht="18" customHeight="1"/>
    <row r="146" ht="18" customHeight="1"/>
  </sheetData>
  <sortState ref="A105:H129">
    <sortCondition descending="1" ref="G105:G129"/>
  </sortState>
  <dataConsolidate function="count" topLabels="1" link="1">
    <dataRefs count="1">
      <dataRef ref="B1" sheet="Спортсмены" r:id="rId1"/>
    </dataRefs>
  </dataConsolidate>
  <mergeCells count="14">
    <mergeCell ref="A1:G1"/>
    <mergeCell ref="A2:G2"/>
    <mergeCell ref="A3:G3"/>
    <mergeCell ref="A143:B143"/>
    <mergeCell ref="A141:B141"/>
    <mergeCell ref="A7:H7"/>
    <mergeCell ref="A16:H16"/>
    <mergeCell ref="A33:H33"/>
    <mergeCell ref="A44:H44"/>
    <mergeCell ref="A67:H67"/>
    <mergeCell ref="A79:H79"/>
    <mergeCell ref="A103:H103"/>
    <mergeCell ref="A129:H129"/>
    <mergeCell ref="A135:H135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218"/>
  <sheetViews>
    <sheetView view="pageBreakPreview" topLeftCell="A25" zoomScale="98" zoomScaleNormal="86" zoomScaleSheetLayoutView="98" workbookViewId="0">
      <selection activeCell="E122" sqref="E122"/>
    </sheetView>
  </sheetViews>
  <sheetFormatPr defaultRowHeight="15"/>
  <cols>
    <col min="1" max="1" width="7.140625" customWidth="1"/>
    <col min="2" max="2" width="31.85546875" customWidth="1"/>
    <col min="3" max="3" width="10.7109375" customWidth="1"/>
    <col min="4" max="4" width="13.28515625" customWidth="1"/>
    <col min="5" max="5" width="12.28515625" style="5" customWidth="1"/>
    <col min="6" max="6" width="25.85546875" customWidth="1"/>
    <col min="7" max="7" width="22.42578125" bestFit="1" customWidth="1"/>
    <col min="8" max="8" width="9.140625" style="8" customWidth="1"/>
  </cols>
  <sheetData>
    <row r="1" spans="1:7">
      <c r="A1" s="203" t="s">
        <v>8</v>
      </c>
      <c r="B1" s="203"/>
      <c r="C1" s="203"/>
      <c r="D1" s="203"/>
      <c r="E1" s="203"/>
      <c r="F1" s="203"/>
    </row>
    <row r="2" spans="1:7">
      <c r="A2" s="203" t="s">
        <v>75</v>
      </c>
      <c r="B2" s="203"/>
      <c r="C2" s="203"/>
      <c r="D2" s="203"/>
      <c r="E2" s="203"/>
      <c r="F2" s="203"/>
    </row>
    <row r="3" spans="1:7" ht="17.25" customHeight="1">
      <c r="A3" s="203" t="s">
        <v>5</v>
      </c>
      <c r="B3" s="203"/>
      <c r="C3" s="203"/>
      <c r="D3" s="203"/>
      <c r="E3" s="203"/>
      <c r="F3" s="203"/>
    </row>
    <row r="4" spans="1:7" ht="16.5" customHeight="1">
      <c r="A4" s="44" t="s">
        <v>33</v>
      </c>
      <c r="B4" s="44"/>
      <c r="C4" s="44"/>
      <c r="D4" s="43"/>
      <c r="E4" s="43"/>
      <c r="F4" s="157" t="s">
        <v>134</v>
      </c>
    </row>
    <row r="5" spans="1:7">
      <c r="A5" s="33"/>
      <c r="B5" s="33"/>
      <c r="C5" s="33"/>
      <c r="D5" s="33"/>
      <c r="E5" s="33"/>
      <c r="F5" s="33"/>
    </row>
    <row r="6" spans="1:7" s="7" customFormat="1" ht="35.25" customHeight="1">
      <c r="A6" s="93" t="s">
        <v>17</v>
      </c>
      <c r="B6" s="47" t="s">
        <v>9</v>
      </c>
      <c r="C6" s="87" t="s">
        <v>55</v>
      </c>
      <c r="D6" s="87" t="s">
        <v>53</v>
      </c>
      <c r="E6" s="47" t="s">
        <v>2</v>
      </c>
      <c r="F6" s="47" t="s">
        <v>135</v>
      </c>
      <c r="G6" s="10"/>
    </row>
    <row r="7" spans="1:7" s="7" customFormat="1" ht="18" customHeight="1">
      <c r="A7" s="205" t="s">
        <v>136</v>
      </c>
      <c r="B7" s="206"/>
      <c r="C7" s="206"/>
      <c r="D7" s="206"/>
      <c r="E7" s="206"/>
      <c r="F7" s="207"/>
      <c r="G7" s="10"/>
    </row>
    <row r="8" spans="1:7" s="7" customFormat="1" ht="33" customHeight="1">
      <c r="A8" s="93">
        <v>1</v>
      </c>
      <c r="B8" s="106" t="s">
        <v>80</v>
      </c>
      <c r="C8" s="107">
        <v>2013</v>
      </c>
      <c r="D8" s="84">
        <v>29.11</v>
      </c>
      <c r="E8" s="47">
        <f>IF(ROUND(Константы!$C$6*(2-D8/MIN(Плавание!$D$8:$D$15)),0)&lt;=0,Константы!$C$7,ROUND(Константы!$C$6*(2-D8/MIN(Плавание!$D$8:$D$15)),0))</f>
        <v>200</v>
      </c>
      <c r="F8" s="104" t="s">
        <v>63</v>
      </c>
      <c r="G8" s="10"/>
    </row>
    <row r="9" spans="1:7" s="7" customFormat="1" ht="35.25" customHeight="1">
      <c r="A9" s="93">
        <v>2</v>
      </c>
      <c r="B9" s="106" t="s">
        <v>81</v>
      </c>
      <c r="C9" s="107">
        <v>2015</v>
      </c>
      <c r="D9" s="84">
        <v>40.15</v>
      </c>
      <c r="E9" s="47">
        <f>IF(ROUND(Константы!$C$6*(2-D9/MIN(Плавание!$D$8:$D$15)),0)&lt;=0,Константы!$C$7,ROUND(Константы!$C$6*(2-D9/MIN(Плавание!$D$8:$D$15)),0))</f>
        <v>124</v>
      </c>
      <c r="F9" s="104" t="s">
        <v>147</v>
      </c>
      <c r="G9" s="10"/>
    </row>
    <row r="10" spans="1:7" s="7" customFormat="1" ht="18" customHeight="1">
      <c r="A10" s="93">
        <v>3</v>
      </c>
      <c r="B10" s="71" t="s">
        <v>79</v>
      </c>
      <c r="C10" s="103">
        <v>2013</v>
      </c>
      <c r="D10" s="84">
        <v>42.49</v>
      </c>
      <c r="E10" s="47">
        <f>IF(ROUND(Константы!$C$6*(2-D10/MIN(Плавание!$D$8:$D$15)),0)&lt;=0,Константы!$C$7,ROUND(Константы!$C$6*(2-D10/MIN(Плавание!$D$8:$D$15)),0))</f>
        <v>108</v>
      </c>
      <c r="F10" s="104" t="s">
        <v>63</v>
      </c>
      <c r="G10" s="10"/>
    </row>
    <row r="11" spans="1:7" s="7" customFormat="1" ht="16.5" customHeight="1">
      <c r="A11" s="93">
        <v>4</v>
      </c>
      <c r="B11" s="70" t="s">
        <v>146</v>
      </c>
      <c r="C11" s="99">
        <v>2013</v>
      </c>
      <c r="D11" s="84">
        <v>46.14</v>
      </c>
      <c r="E11" s="47">
        <f>IF(ROUND(Константы!$C$6*(2-D11/MIN(Плавание!$D$8:$D$15)),0)&lt;=0,Константы!$C$7,ROUND(Константы!$C$6*(2-D11/MIN(Плавание!$D$8:$D$15)),0))</f>
        <v>83</v>
      </c>
      <c r="F11" s="104" t="s">
        <v>40</v>
      </c>
      <c r="G11" s="10"/>
    </row>
    <row r="12" spans="1:7" s="7" customFormat="1" ht="16.5" customHeight="1">
      <c r="A12" s="93">
        <v>5</v>
      </c>
      <c r="B12" s="100" t="s">
        <v>77</v>
      </c>
      <c r="C12" s="101">
        <v>2014</v>
      </c>
      <c r="D12" s="84">
        <v>54.06</v>
      </c>
      <c r="E12" s="47">
        <f>IF(ROUND(Константы!$C$6*(2-D12/MIN(Плавание!$D$8:$D$15)),0)&lt;=0,Константы!$C$7,ROUND(Константы!$C$6*(2-D12/MIN(Плавание!$D$8:$D$15)),0))</f>
        <v>29</v>
      </c>
      <c r="F12" s="104" t="s">
        <v>61</v>
      </c>
      <c r="G12" s="10"/>
    </row>
    <row r="13" spans="1:7" s="7" customFormat="1" ht="18" customHeight="1">
      <c r="A13" s="93">
        <v>6</v>
      </c>
      <c r="B13" s="106" t="s">
        <v>148</v>
      </c>
      <c r="C13" s="107">
        <v>2014</v>
      </c>
      <c r="D13" s="84">
        <v>55.56</v>
      </c>
      <c r="E13" s="47">
        <f>IF(ROUND(Константы!$C$6*(2-D13/MIN(Плавание!$D$8:$D$15)),0)&lt;=0,Константы!$C$7,ROUND(Константы!$C$6*(2-D13/MIN(Плавание!$D$8:$D$15)),0))</f>
        <v>18</v>
      </c>
      <c r="F13" s="104" t="s">
        <v>61</v>
      </c>
      <c r="G13" s="10"/>
    </row>
    <row r="14" spans="1:7" s="7" customFormat="1" ht="18" customHeight="1">
      <c r="A14" s="93">
        <v>7</v>
      </c>
      <c r="B14" s="71" t="s">
        <v>145</v>
      </c>
      <c r="C14" s="103">
        <v>2014</v>
      </c>
      <c r="D14" s="84">
        <v>61.95</v>
      </c>
      <c r="E14" s="47">
        <f>IF(ROUND(Константы!$C$6*(2-D14/MIN(Плавание!$D$8:$D$15)),0)&lt;=0,Константы!$C$7,ROUND(Константы!$C$6*(2-D14/MIN(Плавание!$D$8:$D$15)),0))</f>
        <v>1</v>
      </c>
      <c r="F14" s="104" t="s">
        <v>40</v>
      </c>
      <c r="G14" s="10"/>
    </row>
    <row r="15" spans="1:7" s="7" customFormat="1" ht="18" customHeight="1">
      <c r="A15" s="93">
        <v>8</v>
      </c>
      <c r="B15" s="106" t="s">
        <v>149</v>
      </c>
      <c r="C15" s="107">
        <v>2013</v>
      </c>
      <c r="D15" s="84">
        <v>70.34</v>
      </c>
      <c r="E15" s="47">
        <f>IF(ROUND(Константы!$C$6*(2-D15/MIN(Плавание!$D$8:$D$15)),0)&lt;=0,Константы!$C$7,ROUND(Константы!$C$6*(2-D15/MIN(Плавание!$D$8:$D$15)),0))</f>
        <v>1</v>
      </c>
      <c r="F15" s="104" t="s">
        <v>40</v>
      </c>
      <c r="G15" s="10"/>
    </row>
    <row r="16" spans="1:7" s="7" customFormat="1" ht="18.75" customHeight="1">
      <c r="A16" s="205" t="s">
        <v>137</v>
      </c>
      <c r="B16" s="206"/>
      <c r="C16" s="206"/>
      <c r="D16" s="206"/>
      <c r="E16" s="206"/>
      <c r="F16" s="208"/>
      <c r="G16" s="10"/>
    </row>
    <row r="17" spans="1:8" s="7" customFormat="1" ht="17.25" customHeight="1">
      <c r="A17" s="93">
        <v>1</v>
      </c>
      <c r="B17" s="108" t="s">
        <v>155</v>
      </c>
      <c r="C17" s="99">
        <v>2014</v>
      </c>
      <c r="D17" s="114">
        <v>20.46</v>
      </c>
      <c r="E17" s="47">
        <f>IF(ROUND(Константы!$C$6*(2-D17/MIN(Плавание!$D$17:$D$34)),0)&lt;=0,Константы!$C$7,ROUND(Константы!$C$6*(2-D17/MIN(Плавание!$D$17:$D$34)),0))</f>
        <v>200</v>
      </c>
      <c r="F17" s="102" t="s">
        <v>61</v>
      </c>
      <c r="G17" s="10"/>
    </row>
    <row r="18" spans="1:8" ht="30">
      <c r="A18" s="93">
        <v>2</v>
      </c>
      <c r="B18" s="108" t="s">
        <v>152</v>
      </c>
      <c r="C18" s="110">
        <v>2013</v>
      </c>
      <c r="D18" s="114">
        <v>22.46</v>
      </c>
      <c r="E18" s="47">
        <f>IF(ROUND(Константы!$C$6*(2-D18/MIN(Плавание!$D$17:$D$34)),0)&lt;=0,Константы!$C$7,ROUND(Константы!$C$6*(2-D18/MIN(Плавание!$D$17:$D$34)),0))</f>
        <v>180</v>
      </c>
      <c r="F18" s="118" t="s">
        <v>63</v>
      </c>
      <c r="H18"/>
    </row>
    <row r="19" spans="1:8" ht="30">
      <c r="A19" s="93">
        <v>3</v>
      </c>
      <c r="B19" s="109" t="s">
        <v>156</v>
      </c>
      <c r="C19" s="105">
        <v>2013</v>
      </c>
      <c r="D19" s="114">
        <v>22.87</v>
      </c>
      <c r="E19" s="47">
        <f>IF(ROUND(Константы!$C$6*(2-D19/MIN(Плавание!$D$17:$D$34)),0)&lt;=0,Константы!$C$7,ROUND(Константы!$C$6*(2-D19/MIN(Плавание!$D$17:$D$34)),0))</f>
        <v>176</v>
      </c>
      <c r="F19" s="104" t="s">
        <v>147</v>
      </c>
      <c r="H19"/>
    </row>
    <row r="20" spans="1:8" ht="30">
      <c r="A20" s="93">
        <v>4</v>
      </c>
      <c r="B20" s="109" t="s">
        <v>91</v>
      </c>
      <c r="C20" s="112">
        <v>2013</v>
      </c>
      <c r="D20" s="114">
        <v>24.12</v>
      </c>
      <c r="E20" s="47">
        <f>IF(ROUND(Константы!$C$6*(2-D20/MIN(Плавание!$D$17:$D$34)),0)&lt;=0,Константы!$C$7,ROUND(Константы!$C$6*(2-D20/MIN(Плавание!$D$17:$D$34)),0))</f>
        <v>164</v>
      </c>
      <c r="F20" s="104" t="s">
        <v>147</v>
      </c>
      <c r="H20"/>
    </row>
    <row r="21" spans="1:8">
      <c r="A21" s="93">
        <v>5</v>
      </c>
      <c r="B21" s="109" t="s">
        <v>84</v>
      </c>
      <c r="C21" s="113">
        <v>2014</v>
      </c>
      <c r="D21" s="114">
        <v>26.53</v>
      </c>
      <c r="E21" s="47">
        <f>IF(ROUND(Константы!$C$6*(2-D21/MIN(Плавание!$D$17:$D$34)),0)&lt;=0,Константы!$C$7,ROUND(Константы!$C$6*(2-D21/MIN(Плавание!$D$17:$D$34)),0))</f>
        <v>141</v>
      </c>
      <c r="F21" s="104" t="s">
        <v>40</v>
      </c>
      <c r="H21"/>
    </row>
    <row r="22" spans="1:8">
      <c r="A22" s="93">
        <v>6</v>
      </c>
      <c r="B22" s="108" t="s">
        <v>154</v>
      </c>
      <c r="C22" s="110">
        <v>2013</v>
      </c>
      <c r="D22" s="114">
        <v>27.17</v>
      </c>
      <c r="E22" s="47">
        <f>IF(ROUND(Константы!$C$6*(2-D22/MIN(Плавание!$D$17:$D$34)),0)&lt;=0,Константы!$C$7,ROUND(Константы!$C$6*(2-D22/MIN(Плавание!$D$17:$D$34)),0))</f>
        <v>134</v>
      </c>
      <c r="F22" s="102" t="s">
        <v>40</v>
      </c>
      <c r="H22"/>
    </row>
    <row r="23" spans="1:8" ht="30">
      <c r="A23" s="93">
        <v>7</v>
      </c>
      <c r="B23" s="109" t="s">
        <v>85</v>
      </c>
      <c r="C23" s="110">
        <v>2013</v>
      </c>
      <c r="D23" s="114">
        <v>32.68</v>
      </c>
      <c r="E23" s="47">
        <f>IF(ROUND(Константы!$C$6*(2-D23/MIN(Плавание!$D$17:$D$34)),0)&lt;=0,Константы!$C$7,ROUND(Константы!$C$6*(2-D23/MIN(Плавание!$D$17:$D$34)),0))</f>
        <v>81</v>
      </c>
      <c r="F23" s="104" t="s">
        <v>147</v>
      </c>
      <c r="H23"/>
    </row>
    <row r="24" spans="1:8" ht="31.5" customHeight="1">
      <c r="A24" s="93">
        <v>8</v>
      </c>
      <c r="B24" s="109" t="s">
        <v>90</v>
      </c>
      <c r="C24" s="111">
        <v>2013</v>
      </c>
      <c r="D24" s="114">
        <v>34.03</v>
      </c>
      <c r="E24" s="47">
        <f>IF(ROUND(Константы!$C$6*(2-D24/MIN(Плавание!$D$17:$D$34)),0)&lt;=0,Константы!$C$7,ROUND(Константы!$C$6*(2-D24/MIN(Плавание!$D$17:$D$34)),0))</f>
        <v>67</v>
      </c>
      <c r="F24" s="104" t="s">
        <v>147</v>
      </c>
      <c r="H24"/>
    </row>
    <row r="25" spans="1:8" ht="30">
      <c r="A25" s="93">
        <v>9</v>
      </c>
      <c r="B25" s="109" t="s">
        <v>159</v>
      </c>
      <c r="C25" s="113">
        <v>2013</v>
      </c>
      <c r="D25" s="114">
        <v>34.11</v>
      </c>
      <c r="E25" s="47">
        <f>IF(ROUND(Константы!$C$6*(2-D25/MIN(Плавание!$D$17:$D$34)),0)&lt;=0,Константы!$C$7,ROUND(Константы!$C$6*(2-D25/MIN(Плавание!$D$17:$D$34)),0))</f>
        <v>67</v>
      </c>
      <c r="F25" s="104" t="s">
        <v>63</v>
      </c>
      <c r="H25"/>
    </row>
    <row r="26" spans="1:8" ht="14.25" customHeight="1">
      <c r="A26" s="93">
        <v>10</v>
      </c>
      <c r="B26" s="109" t="s">
        <v>160</v>
      </c>
      <c r="C26" s="113">
        <v>2013</v>
      </c>
      <c r="D26" s="114">
        <v>34.64</v>
      </c>
      <c r="E26" s="47">
        <f>IF(ROUND(Константы!$C$6*(2-D26/MIN(Плавание!$D$17:$D$34)),0)&lt;=0,Константы!$C$7,ROUND(Константы!$C$6*(2-D26/MIN(Плавание!$D$17:$D$34)),0))</f>
        <v>61</v>
      </c>
      <c r="F26" s="104" t="s">
        <v>40</v>
      </c>
      <c r="H26"/>
    </row>
    <row r="27" spans="1:8" ht="30" customHeight="1">
      <c r="A27" s="93">
        <v>11</v>
      </c>
      <c r="B27" s="109" t="s">
        <v>86</v>
      </c>
      <c r="C27" s="161">
        <v>2013</v>
      </c>
      <c r="D27" s="114">
        <v>35.44</v>
      </c>
      <c r="E27" s="47">
        <f>IF(ROUND(Константы!$C$6*(2-D27/MIN(Плавание!$D$17:$D$34)),0)&lt;=0,Константы!$C$7,ROUND(Константы!$C$6*(2-D27/MIN(Плавание!$D$17:$D$34)),0))</f>
        <v>54</v>
      </c>
      <c r="F27" s="104" t="s">
        <v>147</v>
      </c>
      <c r="H27"/>
    </row>
    <row r="28" spans="1:8" ht="29.25" customHeight="1">
      <c r="A28" s="93">
        <v>12</v>
      </c>
      <c r="B28" s="109" t="s">
        <v>153</v>
      </c>
      <c r="C28" s="110">
        <v>2013</v>
      </c>
      <c r="D28" s="114">
        <v>36.17</v>
      </c>
      <c r="E28" s="47">
        <f>IF(ROUND(Константы!$C$6*(2-D28/MIN(Плавание!$D$17:$D$34)),0)&lt;=0,Константы!$C$7,ROUND(Константы!$C$6*(2-D28/MIN(Плавание!$D$17:$D$34)),0))</f>
        <v>46</v>
      </c>
      <c r="F28" s="104" t="s">
        <v>63</v>
      </c>
      <c r="H28"/>
    </row>
    <row r="29" spans="1:8">
      <c r="A29" s="93">
        <v>13</v>
      </c>
      <c r="B29" s="108" t="s">
        <v>218</v>
      </c>
      <c r="C29" s="110">
        <v>2013</v>
      </c>
      <c r="D29" s="114">
        <v>37.130000000000003</v>
      </c>
      <c r="E29" s="47">
        <f>IF(ROUND(Константы!$C$6*(2-D29/MIN(Плавание!$D$17:$D$34)),0)&lt;=0,Константы!$C$7,ROUND(Константы!$C$6*(2-D29/MIN(Плавание!$D$17:$D$34)),0))</f>
        <v>37</v>
      </c>
      <c r="F29" s="102" t="s">
        <v>40</v>
      </c>
      <c r="H29"/>
    </row>
    <row r="30" spans="1:8" ht="28.5" customHeight="1">
      <c r="A30" s="93">
        <v>14</v>
      </c>
      <c r="B30" s="109" t="s">
        <v>88</v>
      </c>
      <c r="C30" s="113">
        <v>2013</v>
      </c>
      <c r="D30" s="114">
        <v>41.2</v>
      </c>
      <c r="E30" s="47">
        <f>IF(ROUND(Константы!$C$6*(2-D30/MIN(Плавание!$D$17:$D$34)),0)&lt;=0,Константы!$C$7,ROUND(Константы!$C$6*(2-D30/MIN(Плавание!$D$17:$D$34)),0))</f>
        <v>1</v>
      </c>
      <c r="F30" s="104" t="s">
        <v>147</v>
      </c>
      <c r="H30"/>
    </row>
    <row r="31" spans="1:8" ht="14.25" customHeight="1">
      <c r="A31" s="93">
        <v>15</v>
      </c>
      <c r="B31" s="109" t="s">
        <v>157</v>
      </c>
      <c r="C31" s="105">
        <v>2013</v>
      </c>
      <c r="D31" s="114">
        <v>45.31</v>
      </c>
      <c r="E31" s="47">
        <f>IF(ROUND(Константы!$C$6*(2-D31/MIN(Плавание!$D$17:$D$34)),0)&lt;=0,Константы!$C$7,ROUND(Константы!$C$6*(2-D31/MIN(Плавание!$D$17:$D$34)),0))</f>
        <v>1</v>
      </c>
      <c r="F31" s="104" t="s">
        <v>40</v>
      </c>
      <c r="H31"/>
    </row>
    <row r="32" spans="1:8" ht="28.5" customHeight="1">
      <c r="A32" s="93">
        <v>16</v>
      </c>
      <c r="B32" s="109" t="s">
        <v>87</v>
      </c>
      <c r="C32" s="105">
        <v>2013</v>
      </c>
      <c r="D32" s="114">
        <v>46.78</v>
      </c>
      <c r="E32" s="47">
        <f>IF(ROUND(Константы!$C$6*(2-D32/MIN(Плавание!$D$17:$D$34)),0)&lt;=0,Константы!$C$7,ROUND(Константы!$C$6*(2-D32/MIN(Плавание!$D$17:$D$34)),0))</f>
        <v>1</v>
      </c>
      <c r="F32" s="104" t="s">
        <v>63</v>
      </c>
      <c r="H32"/>
    </row>
    <row r="33" spans="1:8" ht="28.5" customHeight="1">
      <c r="A33" s="93">
        <v>17</v>
      </c>
      <c r="B33" s="109" t="s">
        <v>158</v>
      </c>
      <c r="C33" s="110">
        <v>2013</v>
      </c>
      <c r="D33" s="114">
        <v>50.21</v>
      </c>
      <c r="E33" s="47">
        <f>IF(ROUND(Константы!$C$6*(2-D33/MIN(Плавание!$D$17:$D$34)),0)&lt;=0,Константы!$C$7,ROUND(Константы!$C$6*(2-D33/MIN(Плавание!$D$17:$D$34)),0))</f>
        <v>1</v>
      </c>
      <c r="F33" s="104" t="s">
        <v>63</v>
      </c>
      <c r="H33"/>
    </row>
    <row r="34" spans="1:8" ht="16.5" customHeight="1">
      <c r="A34" s="93">
        <v>18</v>
      </c>
      <c r="B34" s="109" t="s">
        <v>161</v>
      </c>
      <c r="C34" s="113">
        <v>2013</v>
      </c>
      <c r="D34" s="114">
        <v>57.4</v>
      </c>
      <c r="E34" s="47">
        <f>IF(ROUND(Константы!$C$6*(2-D34/MIN(Плавание!$D$17:$D$34)),0)&lt;=0,Константы!$C$7,ROUND(Константы!$C$6*(2-D34/MIN(Плавание!$D$17:$D$34)),0))</f>
        <v>1</v>
      </c>
      <c r="F34" s="104" t="s">
        <v>40</v>
      </c>
      <c r="H34"/>
    </row>
    <row r="35" spans="1:8" ht="18" customHeight="1">
      <c r="A35" s="206" t="s">
        <v>138</v>
      </c>
      <c r="B35" s="206"/>
      <c r="C35" s="206"/>
      <c r="D35" s="206"/>
      <c r="E35" s="206"/>
      <c r="F35" s="206"/>
      <c r="H35"/>
    </row>
    <row r="36" spans="1:8" ht="30.75" customHeight="1">
      <c r="A36" s="93">
        <v>1</v>
      </c>
      <c r="B36" s="109" t="s">
        <v>165</v>
      </c>
      <c r="C36" s="115">
        <v>2012</v>
      </c>
      <c r="D36" s="84">
        <v>18.28</v>
      </c>
      <c r="E36" s="47">
        <f>IF(ROUND(Константы!$C$6*(2-D36/MIN(Плавание!$D$36:$D$45)),0)&lt;=0,Константы!$C$7,ROUND(Константы!$C$6*(2-D36/MIN(Плавание!$D$36:$D$45)),0))</f>
        <v>200</v>
      </c>
      <c r="F36" s="104" t="s">
        <v>61</v>
      </c>
      <c r="H36"/>
    </row>
    <row r="37" spans="1:8" ht="29.25" customHeight="1">
      <c r="A37" s="93">
        <v>2</v>
      </c>
      <c r="B37" s="109" t="s">
        <v>76</v>
      </c>
      <c r="C37" s="116">
        <v>2012</v>
      </c>
      <c r="D37" s="84">
        <v>21.55</v>
      </c>
      <c r="E37" s="47">
        <f>IF(ROUND(Константы!$C$6*(2-D37/MIN(Плавание!$D$36:$D$45)),0)&lt;=0,Константы!$C$7,ROUND(Константы!$C$6*(2-D37/MIN(Плавание!$D$36:$D$45)),0))</f>
        <v>164</v>
      </c>
      <c r="F37" s="104" t="s">
        <v>147</v>
      </c>
      <c r="H37"/>
    </row>
    <row r="38" spans="1:8" ht="27.75" customHeight="1">
      <c r="A38" s="93">
        <v>3</v>
      </c>
      <c r="B38" s="109" t="s">
        <v>78</v>
      </c>
      <c r="C38" s="116">
        <v>2012</v>
      </c>
      <c r="D38" s="84">
        <v>23.5</v>
      </c>
      <c r="E38" s="47">
        <f>IF(ROUND(Константы!$C$6*(2-D38/MIN(Плавание!$D$36:$D$45)),0)&lt;=0,Константы!$C$7,ROUND(Константы!$C$6*(2-D38/MIN(Плавание!$D$36:$D$45)),0))</f>
        <v>143</v>
      </c>
      <c r="F38" s="104" t="s">
        <v>62</v>
      </c>
      <c r="H38"/>
    </row>
    <row r="39" spans="1:8" ht="18" customHeight="1">
      <c r="A39" s="93">
        <v>4</v>
      </c>
      <c r="B39" s="109" t="s">
        <v>93</v>
      </c>
      <c r="C39" s="117">
        <v>2011</v>
      </c>
      <c r="D39" s="84">
        <v>24.99</v>
      </c>
      <c r="E39" s="47">
        <f>IF(ROUND(Константы!$C$6*(2-D39/MIN(Плавание!$D$36:$D$45)),0)&lt;=0,Константы!$C$7,ROUND(Константы!$C$6*(2-D39/MIN(Плавание!$D$36:$D$45)),0))</f>
        <v>127</v>
      </c>
      <c r="F39" s="104" t="s">
        <v>63</v>
      </c>
      <c r="H39"/>
    </row>
    <row r="40" spans="1:8" ht="27.75" customHeight="1">
      <c r="A40" s="93">
        <v>5</v>
      </c>
      <c r="B40" s="108" t="s">
        <v>163</v>
      </c>
      <c r="C40" s="117">
        <v>2011</v>
      </c>
      <c r="D40" s="84">
        <v>25.06</v>
      </c>
      <c r="E40" s="47">
        <f>IF(ROUND(Константы!$C$6*(2-D40/MIN(Плавание!$D$36:$D$45)),0)&lt;=0,Константы!$C$7,ROUND(Константы!$C$6*(2-D40/MIN(Плавание!$D$36:$D$45)),0))</f>
        <v>126</v>
      </c>
      <c r="F40" s="102" t="s">
        <v>62</v>
      </c>
      <c r="H40"/>
    </row>
    <row r="41" spans="1:8" ht="18" customHeight="1">
      <c r="A41" s="93">
        <v>6</v>
      </c>
      <c r="B41" s="108" t="s">
        <v>94</v>
      </c>
      <c r="C41" s="116">
        <v>2011</v>
      </c>
      <c r="D41" s="84">
        <v>25.07</v>
      </c>
      <c r="E41" s="47">
        <f>IF(ROUND(Константы!$C$6*(2-D41/MIN(Плавание!$D$36:$D$45)),0)&lt;=0,Константы!$C$7,ROUND(Константы!$C$6*(2-D41/MIN(Плавание!$D$36:$D$45)),0))</f>
        <v>126</v>
      </c>
      <c r="F41" s="102" t="s">
        <v>62</v>
      </c>
      <c r="H41"/>
    </row>
    <row r="42" spans="1:8" ht="30.75" customHeight="1">
      <c r="A42" s="93">
        <v>7</v>
      </c>
      <c r="B42" s="108" t="s">
        <v>73</v>
      </c>
      <c r="C42" s="115">
        <v>2011</v>
      </c>
      <c r="D42" s="84">
        <v>25.56</v>
      </c>
      <c r="E42" s="47">
        <f>IF(ROUND(Константы!$C$6*(2-D42/MIN(Плавание!$D$36:$D$45)),0)&lt;=0,Константы!$C$7,ROUND(Константы!$C$6*(2-D42/MIN(Плавание!$D$36:$D$45)),0))</f>
        <v>120</v>
      </c>
      <c r="F42" s="118" t="s">
        <v>147</v>
      </c>
      <c r="H42"/>
    </row>
    <row r="43" spans="1:8" ht="30.75" customHeight="1">
      <c r="A43" s="93">
        <v>8</v>
      </c>
      <c r="B43" s="108" t="s">
        <v>72</v>
      </c>
      <c r="C43" s="116">
        <v>2011</v>
      </c>
      <c r="D43" s="84">
        <v>25.56</v>
      </c>
      <c r="E43" s="47">
        <f>IF(ROUND(Константы!$C$6*(2-D43/MIN(Плавание!$D$36:$D$45)),0)&lt;=0,Константы!$C$7,ROUND(Константы!$C$6*(2-D43/MIN(Плавание!$D$36:$D$45)),0))</f>
        <v>120</v>
      </c>
      <c r="F43" s="104" t="s">
        <v>63</v>
      </c>
      <c r="H43"/>
    </row>
    <row r="44" spans="1:8" ht="30.75" customHeight="1">
      <c r="A44" s="93">
        <v>9</v>
      </c>
      <c r="B44" s="98" t="s">
        <v>164</v>
      </c>
      <c r="C44" s="105">
        <v>2012</v>
      </c>
      <c r="D44" s="84">
        <v>25.62</v>
      </c>
      <c r="E44" s="47">
        <f>IF(ROUND(Константы!$C$6*(2-D44/MIN(Плавание!$D$36:$D$45)),0)&lt;=0,Константы!$C$7,ROUND(Константы!$C$6*(2-D44/MIN(Плавание!$D$36:$D$45)),0))</f>
        <v>120</v>
      </c>
      <c r="F44" s="118" t="s">
        <v>147</v>
      </c>
      <c r="H44"/>
    </row>
    <row r="45" spans="1:8" ht="31.5" customHeight="1">
      <c r="A45" s="93">
        <v>10</v>
      </c>
      <c r="B45" s="109" t="s">
        <v>162</v>
      </c>
      <c r="C45" s="162">
        <v>2012</v>
      </c>
      <c r="D45" s="84">
        <v>38.51</v>
      </c>
      <c r="E45" s="47">
        <f>IF(ROUND(Константы!$C$6*(2-D45/MIN(Плавание!$D$36:$D$45)),0)&lt;=0,Константы!$C$7,ROUND(Константы!$C$6*(2-D45/MIN(Плавание!$D$36:$D$45)),0))</f>
        <v>1</v>
      </c>
      <c r="F45" s="104" t="s">
        <v>61</v>
      </c>
      <c r="H45"/>
    </row>
    <row r="46" spans="1:8" ht="18" customHeight="1">
      <c r="A46" s="209" t="s">
        <v>139</v>
      </c>
      <c r="B46" s="210"/>
      <c r="C46" s="210"/>
      <c r="D46" s="210"/>
      <c r="E46" s="210"/>
      <c r="F46" s="211"/>
      <c r="H46"/>
    </row>
    <row r="47" spans="1:8" ht="28.5" customHeight="1">
      <c r="A47" s="93">
        <v>1</v>
      </c>
      <c r="B47" s="108" t="s">
        <v>175</v>
      </c>
      <c r="C47" s="120">
        <v>2011</v>
      </c>
      <c r="D47" s="84">
        <v>16.68</v>
      </c>
      <c r="E47" s="47">
        <f>IF(ROUND(Константы!$C$6*(2-D47/MIN(Плавание!$D$47:$D$76)),0)&lt;=0,Константы!$C$7,ROUND(Константы!$C$6*(2-D47/MIN(Плавание!$D$47:$D$76)),0))</f>
        <v>200</v>
      </c>
      <c r="F47" s="104" t="s">
        <v>63</v>
      </c>
    </row>
    <row r="48" spans="1:8" ht="31.5" customHeight="1">
      <c r="A48" s="93">
        <v>2</v>
      </c>
      <c r="B48" s="109" t="s">
        <v>108</v>
      </c>
      <c r="C48" s="120">
        <v>2011</v>
      </c>
      <c r="D48" s="84">
        <v>22.03</v>
      </c>
      <c r="E48" s="47">
        <f>IF(ROUND(Константы!$C$6*(2-D48/MIN(Плавание!$D$47:$D$76)),0)&lt;=0,Константы!$C$7,ROUND(Константы!$C$6*(2-D48/MIN(Плавание!$D$47:$D$76)),0))</f>
        <v>136</v>
      </c>
      <c r="F48" s="104" t="s">
        <v>61</v>
      </c>
      <c r="H48"/>
    </row>
    <row r="49" spans="1:8" ht="29.25" customHeight="1">
      <c r="A49" s="93">
        <v>3</v>
      </c>
      <c r="B49" s="108" t="s">
        <v>71</v>
      </c>
      <c r="C49" s="120">
        <v>2011</v>
      </c>
      <c r="D49" s="84">
        <v>22.05</v>
      </c>
      <c r="E49" s="47">
        <f>IF(ROUND(Константы!$C$6*(2-D49/MIN(Плавание!$D$47:$D$76)),0)&lt;=0,Константы!$C$7,ROUND(Константы!$C$6*(2-D49/MIN(Плавание!$D$47:$D$76)),0))</f>
        <v>136</v>
      </c>
      <c r="F49" s="104" t="s">
        <v>147</v>
      </c>
      <c r="H49"/>
    </row>
    <row r="50" spans="1:8" ht="29.25" customHeight="1">
      <c r="A50" s="93">
        <v>4</v>
      </c>
      <c r="B50" s="108" t="s">
        <v>89</v>
      </c>
      <c r="C50" s="120">
        <v>2012</v>
      </c>
      <c r="D50" s="84">
        <v>23.59</v>
      </c>
      <c r="E50" s="47">
        <f>IF(ROUND(Константы!$C$6*(2-D50/MIN(Плавание!$D$47:$D$76)),0)&lt;=0,Константы!$C$7,ROUND(Константы!$C$6*(2-D50/MIN(Плавание!$D$47:$D$76)),0))</f>
        <v>117</v>
      </c>
      <c r="F50" s="104" t="s">
        <v>61</v>
      </c>
      <c r="H50"/>
    </row>
    <row r="51" spans="1:8" ht="18" customHeight="1">
      <c r="A51" s="93">
        <v>5</v>
      </c>
      <c r="B51" s="109" t="s">
        <v>169</v>
      </c>
      <c r="C51" s="120">
        <v>2011</v>
      </c>
      <c r="D51" s="84">
        <v>24.15</v>
      </c>
      <c r="E51" s="47">
        <f>IF(ROUND(Константы!$C$6*(2-D51/MIN(Плавание!$D$47:$D$76)),0)&lt;=0,Константы!$C$7,ROUND(Константы!$C$6*(2-D51/MIN(Плавание!$D$47:$D$76)),0))</f>
        <v>110</v>
      </c>
      <c r="F51" s="104" t="s">
        <v>61</v>
      </c>
      <c r="H51"/>
    </row>
    <row r="52" spans="1:8" ht="29.25" customHeight="1">
      <c r="A52" s="93">
        <v>6</v>
      </c>
      <c r="B52" s="109" t="s">
        <v>181</v>
      </c>
      <c r="C52" s="120">
        <v>2012</v>
      </c>
      <c r="D52" s="84">
        <v>24.62</v>
      </c>
      <c r="E52" s="47">
        <f>IF(ROUND(Константы!$C$6*(2-D52/MIN(Плавание!$D$47:$D$76)),0)&lt;=0,Константы!$C$7,ROUND(Константы!$C$6*(2-D52/MIN(Плавание!$D$47:$D$76)),0))</f>
        <v>105</v>
      </c>
      <c r="F52" s="104" t="s">
        <v>61</v>
      </c>
      <c r="H52"/>
    </row>
    <row r="53" spans="1:8" ht="18" customHeight="1">
      <c r="A53" s="93">
        <v>7</v>
      </c>
      <c r="B53" s="109" t="s">
        <v>74</v>
      </c>
      <c r="C53" s="120">
        <v>2011</v>
      </c>
      <c r="D53" s="84">
        <v>24.71</v>
      </c>
      <c r="E53" s="47">
        <f>IF(ROUND(Константы!$C$6*(2-D53/MIN(Плавание!$D$47:$D$76)),0)&lt;=0,Константы!$C$7,ROUND(Константы!$C$6*(2-D53/MIN(Плавание!$D$47:$D$76)),0))</f>
        <v>104</v>
      </c>
      <c r="F53" s="104" t="s">
        <v>147</v>
      </c>
      <c r="H53"/>
    </row>
    <row r="54" spans="1:8" ht="30">
      <c r="A54" s="93">
        <v>8</v>
      </c>
      <c r="B54" s="108" t="s">
        <v>51</v>
      </c>
      <c r="C54" s="120">
        <v>2012</v>
      </c>
      <c r="D54" s="84">
        <v>24.72</v>
      </c>
      <c r="E54" s="47">
        <f>IF(ROUND(Константы!$C$6*(2-D54/MIN(Плавание!$D$47:$D$76)),0)&lt;=0,Константы!$C$7,ROUND(Константы!$C$6*(2-D54/MIN(Плавание!$D$47:$D$76)),0))</f>
        <v>104</v>
      </c>
      <c r="F54" s="104" t="s">
        <v>63</v>
      </c>
      <c r="H54"/>
    </row>
    <row r="55" spans="1:8" ht="30">
      <c r="A55" s="93">
        <v>9</v>
      </c>
      <c r="B55" s="109" t="s">
        <v>111</v>
      </c>
      <c r="C55" s="120">
        <v>2011</v>
      </c>
      <c r="D55" s="88">
        <v>24.94</v>
      </c>
      <c r="E55" s="47">
        <f>IF(ROUND(Константы!$C$6*(2-D55/MIN(Плавание!$D$47:$D$76)),0)&lt;=0,Константы!$C$7,ROUND(Константы!$C$6*(2-D55/MIN(Плавание!$D$47:$D$76)),0))</f>
        <v>101</v>
      </c>
      <c r="F55" s="104" t="s">
        <v>63</v>
      </c>
    </row>
    <row r="56" spans="1:8" ht="18" customHeight="1">
      <c r="A56" s="93">
        <v>10</v>
      </c>
      <c r="B56" s="109" t="s">
        <v>173</v>
      </c>
      <c r="C56" s="120">
        <v>2011</v>
      </c>
      <c r="D56" s="84">
        <v>25.35</v>
      </c>
      <c r="E56" s="47">
        <f>IF(ROUND(Константы!$C$6*(2-D56/MIN(Плавание!$D$47:$D$76)),0)&lt;=0,Константы!$C$7,ROUND(Константы!$C$6*(2-D56/MIN(Плавание!$D$47:$D$76)),0))</f>
        <v>96</v>
      </c>
      <c r="F56" s="104" t="s">
        <v>147</v>
      </c>
      <c r="H56"/>
    </row>
    <row r="57" spans="1:8" ht="27" customHeight="1">
      <c r="A57" s="93">
        <v>11</v>
      </c>
      <c r="B57" s="109" t="s">
        <v>82</v>
      </c>
      <c r="C57" s="120">
        <v>2012</v>
      </c>
      <c r="D57" s="84">
        <v>26.28</v>
      </c>
      <c r="E57" s="47">
        <f>IF(ROUND(Константы!$C$6*(2-D57/MIN(Плавание!$D$47:$D$76)),0)&lt;=0,Константы!$C$7,ROUND(Константы!$C$6*(2-D57/MIN(Плавание!$D$47:$D$76)),0))</f>
        <v>85</v>
      </c>
      <c r="F57" s="104" t="s">
        <v>61</v>
      </c>
      <c r="H57"/>
    </row>
    <row r="58" spans="1:8" ht="30">
      <c r="A58" s="93">
        <v>12</v>
      </c>
      <c r="B58" s="108" t="s">
        <v>97</v>
      </c>
      <c r="C58" s="120">
        <v>2011</v>
      </c>
      <c r="D58" s="84">
        <v>26.3</v>
      </c>
      <c r="E58" s="47">
        <f>IF(ROUND(Константы!$C$6*(2-D58/MIN(Плавание!$D$47:$D$76)),0)&lt;=0,Константы!$C$7,ROUND(Константы!$C$6*(2-D58/MIN(Плавание!$D$47:$D$76)),0))</f>
        <v>85</v>
      </c>
      <c r="F58" s="104" t="s">
        <v>147</v>
      </c>
      <c r="H58"/>
    </row>
    <row r="59" spans="1:8" ht="27" customHeight="1">
      <c r="A59" s="93">
        <v>13</v>
      </c>
      <c r="B59" s="109" t="s">
        <v>172</v>
      </c>
      <c r="C59" s="120">
        <v>2011</v>
      </c>
      <c r="D59" s="84">
        <v>26.81</v>
      </c>
      <c r="E59" s="47">
        <f>IF(ROUND(Константы!$C$6*(2-D59/MIN(Плавание!$D$47:$D$76)),0)&lt;=0,Константы!$C$7,ROUND(Константы!$C$6*(2-D59/MIN(Плавание!$D$47:$D$76)),0))</f>
        <v>79</v>
      </c>
      <c r="F59" s="104" t="s">
        <v>40</v>
      </c>
      <c r="H59"/>
    </row>
    <row r="60" spans="1:8">
      <c r="A60" s="93">
        <v>14</v>
      </c>
      <c r="B60" s="108" t="s">
        <v>176</v>
      </c>
      <c r="C60" s="120">
        <v>2011</v>
      </c>
      <c r="D60" s="84">
        <v>27.3</v>
      </c>
      <c r="E60" s="47">
        <f>IF(ROUND(Константы!$C$6*(2-D60/MIN(Плавание!$D$47:$D$76)),0)&lt;=0,Константы!$C$7,ROUND(Константы!$C$6*(2-D60/MIN(Плавание!$D$47:$D$76)),0))</f>
        <v>73</v>
      </c>
      <c r="F60" s="104" t="s">
        <v>40</v>
      </c>
      <c r="H60"/>
    </row>
    <row r="61" spans="1:8" ht="30">
      <c r="A61" s="93">
        <v>15</v>
      </c>
      <c r="B61" s="109" t="s">
        <v>47</v>
      </c>
      <c r="C61" s="120">
        <v>2011</v>
      </c>
      <c r="D61" s="84">
        <v>28.53</v>
      </c>
      <c r="E61" s="47">
        <f>IF(ROUND(Константы!$C$6*(2-D61/MIN(Плавание!$D$47:$D$76)),0)&lt;=0,Константы!$C$7,ROUND(Константы!$C$6*(2-D61/MIN(Плавание!$D$47:$D$76)),0))</f>
        <v>58</v>
      </c>
      <c r="F61" s="104" t="s">
        <v>147</v>
      </c>
      <c r="H61"/>
    </row>
    <row r="62" spans="1:8" ht="30.75" customHeight="1">
      <c r="A62" s="93">
        <v>16</v>
      </c>
      <c r="B62" s="109" t="s">
        <v>95</v>
      </c>
      <c r="C62" s="120">
        <v>2011</v>
      </c>
      <c r="D62" s="88">
        <v>28.55</v>
      </c>
      <c r="E62" s="47">
        <f>IF(ROUND(Константы!$C$6*(2-D62/MIN(Плавание!$D$47:$D$76)),0)&lt;=0,Константы!$C$7,ROUND(Константы!$C$6*(2-D62/MIN(Плавание!$D$47:$D$76)),0))</f>
        <v>58</v>
      </c>
      <c r="F62" s="104" t="s">
        <v>62</v>
      </c>
      <c r="H62"/>
    </row>
    <row r="63" spans="1:8" ht="18" customHeight="1">
      <c r="A63" s="93">
        <v>17</v>
      </c>
      <c r="B63" s="108" t="s">
        <v>179</v>
      </c>
      <c r="C63" s="120">
        <v>2011</v>
      </c>
      <c r="D63" s="84">
        <v>29.42</v>
      </c>
      <c r="E63" s="47">
        <f>IF(ROUND(Константы!$C$6*(2-D63/MIN(Плавание!$D$47:$D$76)),0)&lt;=0,Константы!$C$7,ROUND(Константы!$C$6*(2-D63/MIN(Плавание!$D$47:$D$76)),0))</f>
        <v>47</v>
      </c>
      <c r="F63" s="104" t="s">
        <v>63</v>
      </c>
      <c r="H63"/>
    </row>
    <row r="64" spans="1:8" ht="28.5" customHeight="1">
      <c r="A64" s="93">
        <v>18</v>
      </c>
      <c r="B64" s="121" t="s">
        <v>178</v>
      </c>
      <c r="C64" s="85">
        <v>2011</v>
      </c>
      <c r="D64" s="88">
        <v>29.57</v>
      </c>
      <c r="E64" s="47">
        <f>IF(ROUND(Константы!$C$6*(2-D64/MIN(Плавание!$D$47:$D$76)),0)&lt;=0,Константы!$C$7,ROUND(Константы!$C$6*(2-D64/MIN(Плавание!$D$47:$D$76)),0))</f>
        <v>45</v>
      </c>
      <c r="F64" s="107" t="s">
        <v>63</v>
      </c>
      <c r="H64"/>
    </row>
    <row r="65" spans="1:8" ht="30" customHeight="1">
      <c r="A65" s="93">
        <v>19</v>
      </c>
      <c r="B65" s="108" t="s">
        <v>110</v>
      </c>
      <c r="C65" s="120">
        <v>2011</v>
      </c>
      <c r="D65" s="84">
        <v>30.73</v>
      </c>
      <c r="E65" s="47">
        <f>IF(ROUND(Константы!$C$6*(2-D65/MIN(Плавание!$D$47:$D$76)),0)&lt;=0,Константы!$C$7,ROUND(Константы!$C$6*(2-D65/MIN(Плавание!$D$47:$D$76)),0))</f>
        <v>32</v>
      </c>
      <c r="F65" s="104" t="s">
        <v>63</v>
      </c>
      <c r="H65"/>
    </row>
    <row r="66" spans="1:8" ht="27.75" customHeight="1">
      <c r="A66" s="93">
        <v>20</v>
      </c>
      <c r="B66" s="108" t="s">
        <v>170</v>
      </c>
      <c r="C66" s="120">
        <v>2012</v>
      </c>
      <c r="D66" s="84">
        <v>32.869999999999997</v>
      </c>
      <c r="E66" s="47">
        <f>IF(ROUND(Константы!$C$6*(2-D66/MIN(Плавание!$D$47:$D$76)),0)&lt;=0,Константы!$C$7,ROUND(Константы!$C$6*(2-D66/MIN(Плавание!$D$47:$D$76)),0))</f>
        <v>6</v>
      </c>
      <c r="F66" s="104" t="s">
        <v>63</v>
      </c>
      <c r="H66"/>
    </row>
    <row r="67" spans="1:8" ht="30" customHeight="1">
      <c r="A67" s="93">
        <v>21</v>
      </c>
      <c r="B67" s="108" t="s">
        <v>171</v>
      </c>
      <c r="C67" s="120">
        <v>2012</v>
      </c>
      <c r="D67" s="84">
        <v>33.36</v>
      </c>
      <c r="E67" s="47">
        <f>IF(ROUND(Константы!$C$6*(2-D67/MIN(Плавание!$D$47:$D$76)),0)&lt;=0,Константы!$C$7,ROUND(Константы!$C$6*(2-D67/MIN(Плавание!$D$47:$D$76)),0))</f>
        <v>1</v>
      </c>
      <c r="F67" s="104" t="s">
        <v>62</v>
      </c>
      <c r="H67"/>
    </row>
    <row r="68" spans="1:8" ht="32.25" customHeight="1">
      <c r="A68" s="93">
        <v>22</v>
      </c>
      <c r="B68" s="108" t="s">
        <v>83</v>
      </c>
      <c r="C68" s="120">
        <v>2012</v>
      </c>
      <c r="D68" s="84">
        <v>33.39</v>
      </c>
      <c r="E68" s="47">
        <f>IF(ROUND(Константы!$C$6*(2-D68/MIN(Плавание!$D$47:$D$76)),0)&lt;=0,Константы!$C$7,ROUND(Константы!$C$6*(2-D68/MIN(Плавание!$D$47:$D$76)),0))</f>
        <v>1</v>
      </c>
      <c r="F68" s="104" t="s">
        <v>63</v>
      </c>
      <c r="H68"/>
    </row>
    <row r="69" spans="1:8" ht="30">
      <c r="A69" s="93">
        <v>23</v>
      </c>
      <c r="B69" s="109" t="s">
        <v>102</v>
      </c>
      <c r="C69" s="120">
        <v>2011</v>
      </c>
      <c r="D69" s="84">
        <v>34.090000000000003</v>
      </c>
      <c r="E69" s="47">
        <f>IF(ROUND(Константы!$C$6*(2-D69/MIN(Плавание!$D$47:$D$76)),0)&lt;=0,Константы!$C$7,ROUND(Константы!$C$6*(2-D69/MIN(Плавание!$D$47:$D$76)),0))</f>
        <v>1</v>
      </c>
      <c r="F69" s="104" t="s">
        <v>63</v>
      </c>
      <c r="H69"/>
    </row>
    <row r="70" spans="1:8" ht="28.5" customHeight="1">
      <c r="A70" s="93">
        <v>24</v>
      </c>
      <c r="B70" s="109" t="s">
        <v>174</v>
      </c>
      <c r="C70" s="120">
        <v>2011</v>
      </c>
      <c r="D70" s="84">
        <v>35.15</v>
      </c>
      <c r="E70" s="47">
        <f>IF(ROUND(Константы!$C$6*(2-D70/MIN(Плавание!$D$47:$D$76)),0)&lt;=0,Константы!$C$7,ROUND(Константы!$C$6*(2-D70/MIN(Плавание!$D$47:$D$76)),0))</f>
        <v>1</v>
      </c>
      <c r="F70" s="104" t="s">
        <v>62</v>
      </c>
      <c r="H70"/>
    </row>
    <row r="71" spans="1:8" ht="27.75" customHeight="1">
      <c r="A71" s="93">
        <v>25</v>
      </c>
      <c r="B71" s="109" t="s">
        <v>182</v>
      </c>
      <c r="C71" s="85">
        <v>2012</v>
      </c>
      <c r="D71" s="88">
        <v>35.33</v>
      </c>
      <c r="E71" s="47">
        <f>IF(ROUND(Константы!$C$6*(2-D71/MIN(Плавание!$D$47:$D$76)),0)&lt;=0,Константы!$C$7,ROUND(Константы!$C$6*(2-D71/MIN(Плавание!$D$47:$D$76)),0))</f>
        <v>1</v>
      </c>
      <c r="F71" s="104" t="s">
        <v>63</v>
      </c>
      <c r="H71"/>
    </row>
    <row r="72" spans="1:8">
      <c r="A72" s="93">
        <v>26</v>
      </c>
      <c r="B72" s="109" t="s">
        <v>177</v>
      </c>
      <c r="C72" s="120">
        <v>2012</v>
      </c>
      <c r="D72" s="84">
        <v>35.51</v>
      </c>
      <c r="E72" s="47">
        <f>IF(ROUND(Константы!$C$6*(2-D72/MIN(Плавание!$D$47:$D$76)),0)&lt;=0,Константы!$C$7,ROUND(Константы!$C$6*(2-D72/MIN(Плавание!$D$47:$D$76)),0))</f>
        <v>1</v>
      </c>
      <c r="F72" s="104" t="s">
        <v>62</v>
      </c>
      <c r="H72"/>
    </row>
    <row r="73" spans="1:8" ht="30.75" customHeight="1">
      <c r="A73" s="93">
        <v>27</v>
      </c>
      <c r="B73" s="109" t="s">
        <v>168</v>
      </c>
      <c r="C73" s="120">
        <v>2012</v>
      </c>
      <c r="D73" s="84">
        <v>35.840000000000003</v>
      </c>
      <c r="E73" s="47">
        <f>IF(ROUND(Константы!$C$6*(2-D73/MIN(Плавание!$D$47:$D$76)),0)&lt;=0,Константы!$C$7,ROUND(Константы!$C$6*(2-D73/MIN(Плавание!$D$47:$D$76)),0))</f>
        <v>1</v>
      </c>
      <c r="F73" s="104" t="s">
        <v>147</v>
      </c>
      <c r="H73"/>
    </row>
    <row r="74" spans="1:8" ht="18" customHeight="1">
      <c r="A74" s="93">
        <v>28</v>
      </c>
      <c r="B74" s="108" t="s">
        <v>180</v>
      </c>
      <c r="C74" s="120">
        <v>2011</v>
      </c>
      <c r="D74" s="84">
        <v>40.5</v>
      </c>
      <c r="E74" s="47">
        <f>IF(ROUND(Константы!$C$6*(2-D74/MIN(Плавание!$D$47:$D$76)),0)&lt;=0,Константы!$C$7,ROUND(Константы!$C$6*(2-D74/MIN(Плавание!$D$47:$D$76)),0))</f>
        <v>1</v>
      </c>
      <c r="F74" s="104" t="s">
        <v>63</v>
      </c>
      <c r="H74"/>
    </row>
    <row r="75" spans="1:8" ht="30">
      <c r="A75" s="93">
        <v>29</v>
      </c>
      <c r="B75" s="108" t="s">
        <v>101</v>
      </c>
      <c r="C75" s="120">
        <v>2011</v>
      </c>
      <c r="D75" s="84">
        <v>47.87</v>
      </c>
      <c r="E75" s="47">
        <f>IF(ROUND(Константы!$C$6*(2-D75/MIN(Плавание!$D$47:$D$76)),0)&lt;=0,Константы!$C$7,ROUND(Константы!$C$6*(2-D75/MIN(Плавание!$D$47:$D$76)),0))</f>
        <v>1</v>
      </c>
      <c r="F75" s="104" t="s">
        <v>63</v>
      </c>
      <c r="H75"/>
    </row>
    <row r="76" spans="1:8">
      <c r="A76" s="212" t="s">
        <v>140</v>
      </c>
      <c r="B76" s="213"/>
      <c r="C76" s="213"/>
      <c r="D76" s="213"/>
      <c r="E76" s="213"/>
      <c r="F76" s="213"/>
      <c r="H76"/>
    </row>
    <row r="77" spans="1:8" ht="31.5" customHeight="1">
      <c r="A77" s="93">
        <v>1</v>
      </c>
      <c r="B77" s="108" t="s">
        <v>64</v>
      </c>
      <c r="C77" s="88">
        <v>2010</v>
      </c>
      <c r="D77" s="84">
        <v>40.51</v>
      </c>
      <c r="E77" s="47">
        <f>IF(ROUND(Константы!$C$6*(2-D77/MIN(Плавание!$D$77:$D$89)),0)&lt;=0,Константы!$C$7,ROUND(Константы!$C$6*(2-D77/MIN(Плавание!$D$77:$D$89)),0))</f>
        <v>200</v>
      </c>
      <c r="F77" s="104" t="s">
        <v>61</v>
      </c>
      <c r="H77"/>
    </row>
    <row r="78" spans="1:8" ht="18" customHeight="1">
      <c r="A78" s="93">
        <v>2</v>
      </c>
      <c r="B78" s="108" t="s">
        <v>66</v>
      </c>
      <c r="C78" s="88">
        <v>2009</v>
      </c>
      <c r="D78" s="84">
        <v>42.82</v>
      </c>
      <c r="E78" s="47">
        <f>IF(ROUND(Константы!$C$6*(2-D78/MIN(Плавание!$D$77:$D$89)),0)&lt;=0,Константы!$C$7,ROUND(Константы!$C$6*(2-D78/MIN(Плавание!$D$77:$D$89)),0))</f>
        <v>189</v>
      </c>
      <c r="F78" s="104" t="s">
        <v>62</v>
      </c>
      <c r="H78"/>
    </row>
    <row r="79" spans="1:8" ht="32.25" customHeight="1">
      <c r="A79" s="93">
        <v>3</v>
      </c>
      <c r="B79" s="108" t="s">
        <v>92</v>
      </c>
      <c r="C79" s="88">
        <v>2010</v>
      </c>
      <c r="D79" s="88">
        <v>44.56</v>
      </c>
      <c r="E79" s="47">
        <f>IF(ROUND(Константы!$C$6*(2-D79/MIN(Плавание!$D$77:$D$89)),0)&lt;=0,Константы!$C$7,ROUND(Константы!$C$6*(2-D79/MIN(Плавание!$D$77:$D$89)),0))</f>
        <v>180</v>
      </c>
      <c r="F79" s="104" t="s">
        <v>61</v>
      </c>
      <c r="H79"/>
    </row>
    <row r="80" spans="1:8" ht="30" customHeight="1">
      <c r="A80" s="93">
        <v>4</v>
      </c>
      <c r="B80" s="108" t="s">
        <v>65</v>
      </c>
      <c r="C80" s="88">
        <v>2010</v>
      </c>
      <c r="D80" s="88">
        <v>46.96</v>
      </c>
      <c r="E80" s="47">
        <f>IF(ROUND(Константы!$C$6*(2-D80/MIN(Плавание!$D$77:$D$89)),0)&lt;=0,Константы!$C$7,ROUND(Константы!$C$6*(2-D80/MIN(Плавание!$D$77:$D$89)),0))</f>
        <v>168</v>
      </c>
      <c r="F80" s="104" t="s">
        <v>61</v>
      </c>
      <c r="H80"/>
    </row>
    <row r="81" spans="1:8" ht="31.5" customHeight="1">
      <c r="A81" s="93">
        <v>5</v>
      </c>
      <c r="B81" s="108" t="s">
        <v>184</v>
      </c>
      <c r="C81" s="88">
        <v>2010</v>
      </c>
      <c r="D81" s="88">
        <v>49.33</v>
      </c>
      <c r="E81" s="47">
        <f>IF(ROUND(Константы!$C$6*(2-D81/MIN(Плавание!$D$77:$D$89)),0)&lt;=0,Константы!$C$7,ROUND(Константы!$C$6*(2-D81/MIN(Плавание!$D$77:$D$89)),0))</f>
        <v>156</v>
      </c>
      <c r="F81" s="104" t="s">
        <v>61</v>
      </c>
      <c r="H81"/>
    </row>
    <row r="82" spans="1:8" ht="31.5" customHeight="1">
      <c r="A82" s="93">
        <v>6</v>
      </c>
      <c r="B82" s="108" t="s">
        <v>186</v>
      </c>
      <c r="C82" s="88">
        <v>2009</v>
      </c>
      <c r="D82" s="84">
        <v>50.04</v>
      </c>
      <c r="E82" s="47">
        <f>IF(ROUND(Константы!$C$6*(2-D82/MIN(Плавание!$D$77:$D$89)),0)&lt;=0,Константы!$C$7,ROUND(Константы!$C$6*(2-D82/MIN(Плавание!$D$77:$D$89)),0))</f>
        <v>153</v>
      </c>
      <c r="F82" s="104" t="s">
        <v>63</v>
      </c>
      <c r="H82"/>
    </row>
    <row r="83" spans="1:8" ht="31.5" customHeight="1">
      <c r="A83" s="93">
        <v>7</v>
      </c>
      <c r="B83" s="108" t="s">
        <v>185</v>
      </c>
      <c r="C83" s="88">
        <v>2010</v>
      </c>
      <c r="D83" s="84">
        <v>50.57</v>
      </c>
      <c r="E83" s="47">
        <f>IF(ROUND(Константы!$C$6*(2-D83/MIN(Плавание!$D$77:$D$89)),0)&lt;=0,Константы!$C$7,ROUND(Константы!$C$6*(2-D83/MIN(Плавание!$D$77:$D$89)),0))</f>
        <v>150</v>
      </c>
      <c r="F83" s="104" t="s">
        <v>147</v>
      </c>
      <c r="H83"/>
    </row>
    <row r="84" spans="1:8" ht="31.5" customHeight="1">
      <c r="A84" s="93">
        <v>8</v>
      </c>
      <c r="B84" s="108" t="s">
        <v>131</v>
      </c>
      <c r="C84" s="88">
        <v>2010</v>
      </c>
      <c r="D84" s="88">
        <v>59.1</v>
      </c>
      <c r="E84" s="47">
        <f>IF(ROUND(Константы!$C$6*(2-D84/MIN(Плавание!$D$77:$D$89)),0)&lt;=0,Константы!$C$7,ROUND(Константы!$C$6*(2-D84/MIN(Плавание!$D$77:$D$89)),0))</f>
        <v>108</v>
      </c>
      <c r="F84" s="104" t="s">
        <v>63</v>
      </c>
      <c r="H84"/>
    </row>
    <row r="85" spans="1:8" ht="31.5" customHeight="1">
      <c r="A85" s="93">
        <v>9</v>
      </c>
      <c r="B85" s="108" t="s">
        <v>128</v>
      </c>
      <c r="C85" s="88">
        <v>2009</v>
      </c>
      <c r="D85" s="84">
        <v>62.3</v>
      </c>
      <c r="E85" s="47">
        <f>IF(ROUND(Константы!$C$6*(2-D85/MIN(Плавание!$D$77:$D$89)),0)&lt;=0,Константы!$C$7,ROUND(Константы!$C$6*(2-D85/MIN(Плавание!$D$77:$D$89)),0))</f>
        <v>92</v>
      </c>
      <c r="F85" s="104" t="s">
        <v>63</v>
      </c>
      <c r="H85"/>
    </row>
    <row r="86" spans="1:8" ht="31.5" customHeight="1">
      <c r="A86" s="93">
        <v>10</v>
      </c>
      <c r="B86" s="108" t="s">
        <v>187</v>
      </c>
      <c r="C86" s="88">
        <v>2010</v>
      </c>
      <c r="D86" s="84">
        <v>69.37</v>
      </c>
      <c r="E86" s="47">
        <f>IF(ROUND(Константы!$C$6*(2-D86/MIN(Плавание!$D$77:$D$89)),0)&lt;=0,Константы!$C$7,ROUND(Константы!$C$6*(2-D86/MIN(Плавание!$D$77:$D$89)),0))</f>
        <v>58</v>
      </c>
      <c r="F86" s="104" t="s">
        <v>61</v>
      </c>
      <c r="H86"/>
    </row>
    <row r="87" spans="1:8" ht="31.5" customHeight="1">
      <c r="A87" s="93">
        <v>11</v>
      </c>
      <c r="B87" s="108" t="s">
        <v>129</v>
      </c>
      <c r="C87" s="88">
        <v>2009</v>
      </c>
      <c r="D87" s="84">
        <v>71.650000000000006</v>
      </c>
      <c r="E87" s="47">
        <f>IF(ROUND(Константы!$C$6*(2-D87/MIN(Плавание!$D$77:$D$89)),0)&lt;=0,Константы!$C$7,ROUND(Константы!$C$6*(2-D87/MIN(Плавание!$D$77:$D$89)),0))</f>
        <v>46</v>
      </c>
      <c r="F87" s="104" t="s">
        <v>63</v>
      </c>
      <c r="H87"/>
    </row>
    <row r="88" spans="1:8" ht="29.25" customHeight="1">
      <c r="A88" s="93">
        <v>12</v>
      </c>
      <c r="B88" s="108" t="s">
        <v>183</v>
      </c>
      <c r="C88" s="88">
        <v>2009</v>
      </c>
      <c r="D88" s="88">
        <v>76.81</v>
      </c>
      <c r="E88" s="47">
        <f>IF(ROUND(Константы!$C$6*(2-D88/MIN(Плавание!$D$77:$D$89)),0)&lt;=0,Константы!$C$7,ROUND(Константы!$C$6*(2-D88/MIN(Плавание!$D$77:$D$89)),0))</f>
        <v>21</v>
      </c>
      <c r="F88" s="104" t="s">
        <v>40</v>
      </c>
      <c r="H88"/>
    </row>
    <row r="89" spans="1:8" ht="18" customHeight="1">
      <c r="A89" s="214" t="s">
        <v>141</v>
      </c>
      <c r="B89" s="215"/>
      <c r="C89" s="215"/>
      <c r="D89" s="215"/>
      <c r="E89" s="215"/>
      <c r="F89" s="215"/>
      <c r="H89"/>
    </row>
    <row r="90" spans="1:8" ht="30.75" customHeight="1">
      <c r="A90" s="93">
        <v>1</v>
      </c>
      <c r="B90" s="109" t="s">
        <v>60</v>
      </c>
      <c r="C90" s="99">
        <v>2009</v>
      </c>
      <c r="D90" s="88">
        <v>37.119999999999997</v>
      </c>
      <c r="E90" s="47">
        <f>IF(ROUND(Константы!$C$6*(2-D90/MIN(Плавание!$D$90:$D$116)),0)&lt;=0,Константы!$C$7,ROUND(Константы!$C$6*(2-D90/MIN(Плавание!$D$90:$D$116)),0))</f>
        <v>200</v>
      </c>
      <c r="F90" s="104" t="s">
        <v>61</v>
      </c>
      <c r="H90"/>
    </row>
    <row r="91" spans="1:8" ht="29.25" customHeight="1">
      <c r="A91" s="93">
        <v>2</v>
      </c>
      <c r="B91" s="109" t="s">
        <v>117</v>
      </c>
      <c r="C91" s="99">
        <v>2009</v>
      </c>
      <c r="D91" s="88">
        <v>38.69</v>
      </c>
      <c r="E91" s="47">
        <f>IF(ROUND(Константы!$C$6*(2-D91/MIN(Плавание!$D$90:$D$116)),0)&lt;=0,Константы!$C$7,ROUND(Константы!$C$6*(2-D91/MIN(Плавание!$D$90:$D$116)),0))</f>
        <v>192</v>
      </c>
      <c r="F91" s="104" t="s">
        <v>63</v>
      </c>
      <c r="H91"/>
    </row>
    <row r="92" spans="1:8" ht="31.5" customHeight="1">
      <c r="A92" s="93">
        <v>3</v>
      </c>
      <c r="B92" s="109" t="s">
        <v>121</v>
      </c>
      <c r="C92" s="99">
        <v>2009</v>
      </c>
      <c r="D92" s="88">
        <v>39.03</v>
      </c>
      <c r="E92" s="47">
        <f>IF(ROUND(Константы!$C$6*(2-D92/MIN(Плавание!$D$90:$D$116)),0)&lt;=0,Константы!$C$7,ROUND(Константы!$C$6*(2-D92/MIN(Плавание!$D$90:$D$116)),0))</f>
        <v>190</v>
      </c>
      <c r="F92" s="104" t="s">
        <v>61</v>
      </c>
      <c r="H92"/>
    </row>
    <row r="93" spans="1:8" ht="31.5" customHeight="1">
      <c r="A93" s="93">
        <v>4</v>
      </c>
      <c r="B93" s="108" t="s">
        <v>44</v>
      </c>
      <c r="C93" s="99">
        <v>2009</v>
      </c>
      <c r="D93" s="88">
        <v>43.37</v>
      </c>
      <c r="E93" s="47">
        <f>IF(ROUND(Константы!$C$6*(2-D93/MIN(Плавание!$D$90:$D$116)),0)&lt;=0,Константы!$C$7,ROUND(Константы!$C$6*(2-D93/MIN(Плавание!$D$90:$D$116)),0))</f>
        <v>166</v>
      </c>
      <c r="F93" s="104" t="s">
        <v>147</v>
      </c>
      <c r="H93"/>
    </row>
    <row r="94" spans="1:8" ht="29.25" customHeight="1">
      <c r="A94" s="93">
        <v>5</v>
      </c>
      <c r="B94" s="109" t="s">
        <v>107</v>
      </c>
      <c r="C94" s="99">
        <v>2010</v>
      </c>
      <c r="D94" s="88">
        <v>43.82</v>
      </c>
      <c r="E94" s="47">
        <f>IF(ROUND(Константы!$C$6*(2-D94/MIN(Плавание!$D$90:$D$116)),0)&lt;=0,Константы!$C$7,ROUND(Константы!$C$6*(2-D94/MIN(Плавание!$D$90:$D$116)),0))</f>
        <v>164</v>
      </c>
      <c r="F94" s="104" t="s">
        <v>63</v>
      </c>
      <c r="H94"/>
    </row>
    <row r="95" spans="1:8" ht="18" customHeight="1">
      <c r="A95" s="93">
        <v>6</v>
      </c>
      <c r="B95" s="109" t="s">
        <v>43</v>
      </c>
      <c r="C95" s="99">
        <v>2010</v>
      </c>
      <c r="D95" s="88">
        <v>44.37</v>
      </c>
      <c r="E95" s="47">
        <f>IF(ROUND(Константы!$C$6*(2-D95/MIN(Плавание!$D$90:$D$116)),0)&lt;=0,Константы!$C$7,ROUND(Константы!$C$6*(2-D95/MIN(Плавание!$D$90:$D$116)),0))</f>
        <v>161</v>
      </c>
      <c r="F95" s="104" t="s">
        <v>147</v>
      </c>
      <c r="H95"/>
    </row>
    <row r="96" spans="1:8" ht="30" customHeight="1">
      <c r="A96" s="93">
        <v>7</v>
      </c>
      <c r="B96" s="109" t="s">
        <v>100</v>
      </c>
      <c r="C96" s="99">
        <v>2010</v>
      </c>
      <c r="D96" s="88">
        <v>44.42</v>
      </c>
      <c r="E96" s="47">
        <f>IF(ROUND(Константы!$C$6*(2-D96/MIN(Плавание!$D$90:$D$116)),0)&lt;=0,Константы!$C$7,ROUND(Константы!$C$6*(2-D96/MIN(Плавание!$D$90:$D$116)),0))</f>
        <v>161</v>
      </c>
      <c r="F96" s="104" t="s">
        <v>62</v>
      </c>
      <c r="H96"/>
    </row>
    <row r="97" spans="1:8" ht="18" customHeight="1">
      <c r="A97" s="93">
        <v>8</v>
      </c>
      <c r="B97" s="109" t="s">
        <v>99</v>
      </c>
      <c r="C97" s="99">
        <v>2010</v>
      </c>
      <c r="D97" s="88">
        <v>46.03</v>
      </c>
      <c r="E97" s="47">
        <f>IF(ROUND(Константы!$C$6*(2-D97/MIN(Плавание!$D$90:$D$116)),0)&lt;=0,Константы!$C$7,ROUND(Константы!$C$6*(2-D97/MIN(Плавание!$D$90:$D$116)),0))</f>
        <v>152</v>
      </c>
      <c r="F97" s="104" t="s">
        <v>63</v>
      </c>
      <c r="H97"/>
    </row>
    <row r="98" spans="1:8" ht="28.5" customHeight="1">
      <c r="A98" s="93">
        <v>9</v>
      </c>
      <c r="B98" s="109" t="s">
        <v>48</v>
      </c>
      <c r="C98" s="99">
        <v>2010</v>
      </c>
      <c r="D98" s="88">
        <v>46.6</v>
      </c>
      <c r="E98" s="47">
        <f>IF(ROUND(Константы!$C$6*(2-D98/MIN(Плавание!$D$90:$D$116)),0)&lt;=0,Константы!$C$7,ROUND(Константы!$C$6*(2-D98/MIN(Плавание!$D$90:$D$116)),0))</f>
        <v>149</v>
      </c>
      <c r="F98" s="104" t="s">
        <v>147</v>
      </c>
      <c r="H98"/>
    </row>
    <row r="99" spans="1:8" ht="18" customHeight="1">
      <c r="A99" s="93">
        <v>10</v>
      </c>
      <c r="B99" s="108" t="s">
        <v>112</v>
      </c>
      <c r="C99" s="99">
        <v>2010</v>
      </c>
      <c r="D99" s="88">
        <v>47.21</v>
      </c>
      <c r="E99" s="47">
        <f>IF(ROUND(Константы!$C$6*(2-D99/MIN(Плавание!$D$90:$D$116)),0)&lt;=0,Константы!$C$7,ROUND(Константы!$C$6*(2-D99/MIN(Плавание!$D$90:$D$116)),0))</f>
        <v>146</v>
      </c>
      <c r="F99" s="104" t="s">
        <v>147</v>
      </c>
      <c r="H99"/>
    </row>
    <row r="100" spans="1:8" ht="28.5" customHeight="1">
      <c r="A100" s="93">
        <v>11</v>
      </c>
      <c r="B100" s="109" t="s">
        <v>191</v>
      </c>
      <c r="C100" s="99">
        <v>2009</v>
      </c>
      <c r="D100" s="88">
        <v>47.28</v>
      </c>
      <c r="E100" s="47">
        <f>IF(ROUND(Константы!$C$6*(2-D100/MIN(Плавание!$D$90:$D$116)),0)&lt;=0,Константы!$C$7,ROUND(Константы!$C$6*(2-D100/MIN(Плавание!$D$90:$D$116)),0))</f>
        <v>145</v>
      </c>
      <c r="F100" s="104" t="s">
        <v>63</v>
      </c>
      <c r="H100"/>
    </row>
    <row r="101" spans="1:8" ht="27.75" customHeight="1">
      <c r="A101" s="93">
        <v>12</v>
      </c>
      <c r="B101" s="109" t="s">
        <v>46</v>
      </c>
      <c r="C101" s="99">
        <v>2009</v>
      </c>
      <c r="D101" s="88">
        <v>48.28</v>
      </c>
      <c r="E101" s="47">
        <f>IF(ROUND(Константы!$C$6*(2-D101/MIN(Плавание!$D$90:$D$116)),0)&lt;=0,Константы!$C$7,ROUND(Константы!$C$6*(2-D101/MIN(Плавание!$D$90:$D$116)),0))</f>
        <v>140</v>
      </c>
      <c r="F101" s="104" t="s">
        <v>147</v>
      </c>
      <c r="H101"/>
    </row>
    <row r="102" spans="1:8" ht="27.75" customHeight="1">
      <c r="A102" s="93">
        <v>13</v>
      </c>
      <c r="B102" s="109" t="s">
        <v>109</v>
      </c>
      <c r="C102" s="99">
        <v>2010</v>
      </c>
      <c r="D102" s="88">
        <v>48.73</v>
      </c>
      <c r="E102" s="47">
        <f>IF(ROUND(Константы!$C$6*(2-D102/MIN(Плавание!$D$90:$D$116)),0)&lt;=0,Константы!$C$7,ROUND(Константы!$C$6*(2-D102/MIN(Плавание!$D$90:$D$116)),0))</f>
        <v>137</v>
      </c>
      <c r="F102" s="104" t="s">
        <v>61</v>
      </c>
      <c r="H102"/>
    </row>
    <row r="103" spans="1:8" ht="18" customHeight="1">
      <c r="A103" s="93">
        <v>14</v>
      </c>
      <c r="B103" s="109" t="s">
        <v>96</v>
      </c>
      <c r="C103" s="99">
        <v>2010</v>
      </c>
      <c r="D103" s="88">
        <v>49.21</v>
      </c>
      <c r="E103" s="47">
        <f>IF(ROUND(Константы!$C$6*(2-D103/MIN(Плавание!$D$90:$D$116)),0)&lt;=0,Константы!$C$7,ROUND(Константы!$C$6*(2-D103/MIN(Плавание!$D$90:$D$116)),0))</f>
        <v>135</v>
      </c>
      <c r="F103" s="104" t="s">
        <v>61</v>
      </c>
      <c r="H103"/>
    </row>
    <row r="104" spans="1:8" ht="27.75" customHeight="1">
      <c r="A104" s="93">
        <v>15</v>
      </c>
      <c r="B104" s="109" t="s">
        <v>114</v>
      </c>
      <c r="C104" s="99">
        <v>2009</v>
      </c>
      <c r="D104" s="88">
        <v>49.24</v>
      </c>
      <c r="E104" s="47">
        <f>IF(ROUND(Константы!$C$6*(2-D104/MIN(Плавание!$D$90:$D$116)),0)&lt;=0,Константы!$C$7,ROUND(Константы!$C$6*(2-D104/MIN(Плавание!$D$90:$D$116)),0))</f>
        <v>135</v>
      </c>
      <c r="F104" s="104" t="s">
        <v>62</v>
      </c>
      <c r="H104"/>
    </row>
    <row r="105" spans="1:8" ht="28.5" customHeight="1">
      <c r="A105" s="93">
        <v>16</v>
      </c>
      <c r="B105" s="109" t="s">
        <v>192</v>
      </c>
      <c r="C105" s="99">
        <v>2009</v>
      </c>
      <c r="D105" s="88">
        <v>49.68</v>
      </c>
      <c r="E105" s="47">
        <f>IF(ROUND(Константы!$C$6*(2-D105/MIN(Плавание!$D$90:$D$116)),0)&lt;=0,Константы!$C$7,ROUND(Константы!$C$6*(2-D105/MIN(Плавание!$D$90:$D$116)),0))</f>
        <v>132</v>
      </c>
      <c r="F105" s="104" t="s">
        <v>62</v>
      </c>
      <c r="H105"/>
    </row>
    <row r="106" spans="1:8" ht="18" customHeight="1">
      <c r="A106" s="93">
        <v>17</v>
      </c>
      <c r="B106" s="109" t="s">
        <v>98</v>
      </c>
      <c r="C106" s="99">
        <v>2010</v>
      </c>
      <c r="D106" s="88">
        <v>50.43</v>
      </c>
      <c r="E106" s="47">
        <f>IF(ROUND(Константы!$C$6*(2-D106/MIN(Плавание!$D$90:$D$116)),0)&lt;=0,Константы!$C$7,ROUND(Константы!$C$6*(2-D106/MIN(Плавание!$D$90:$D$116)),0))</f>
        <v>128</v>
      </c>
      <c r="F106" s="104" t="s">
        <v>63</v>
      </c>
      <c r="H106"/>
    </row>
    <row r="107" spans="1:8" ht="18" customHeight="1">
      <c r="A107" s="93">
        <v>18</v>
      </c>
      <c r="B107" s="108" t="s">
        <v>105</v>
      </c>
      <c r="C107" s="42">
        <v>2010</v>
      </c>
      <c r="D107" s="88">
        <v>51.5</v>
      </c>
      <c r="E107" s="47">
        <f>IF(ROUND(Константы!$C$6*(2-D107/MIN(Плавание!$D$90:$D$116)),0)&lt;=0,Константы!$C$7,ROUND(Константы!$C$6*(2-D107/MIN(Плавание!$D$90:$D$116)),0))</f>
        <v>123</v>
      </c>
      <c r="F107" s="107" t="s">
        <v>62</v>
      </c>
      <c r="H107"/>
    </row>
    <row r="108" spans="1:8" ht="18" customHeight="1">
      <c r="A108" s="93">
        <v>19</v>
      </c>
      <c r="B108" s="109" t="s">
        <v>106</v>
      </c>
      <c r="C108" s="99">
        <v>2010</v>
      </c>
      <c r="D108" s="88">
        <v>51.51</v>
      </c>
      <c r="E108" s="47">
        <f>IF(ROUND(Константы!$C$6*(2-D108/MIN(Плавание!$D$90:$D$116)),0)&lt;=0,Константы!$C$7,ROUND(Константы!$C$6*(2-D108/MIN(Плавание!$D$90:$D$116)),0))</f>
        <v>122</v>
      </c>
      <c r="F108" s="104" t="s">
        <v>63</v>
      </c>
      <c r="H108"/>
    </row>
    <row r="109" spans="1:8" ht="18" customHeight="1">
      <c r="A109" s="93">
        <v>20</v>
      </c>
      <c r="B109" s="109" t="s">
        <v>189</v>
      </c>
      <c r="C109" s="99">
        <v>2010</v>
      </c>
      <c r="D109" s="88">
        <v>53.34</v>
      </c>
      <c r="E109" s="47">
        <f>IF(ROUND(Константы!$C$6*(2-D109/MIN(Плавание!$D$90:$D$116)),0)&lt;=0,Константы!$C$7,ROUND(Константы!$C$6*(2-D109/MIN(Плавание!$D$90:$D$116)),0))</f>
        <v>113</v>
      </c>
      <c r="F109" s="104" t="s">
        <v>63</v>
      </c>
      <c r="H109"/>
    </row>
    <row r="110" spans="1:8" ht="30" customHeight="1">
      <c r="A110" s="93">
        <v>21</v>
      </c>
      <c r="B110" s="109" t="s">
        <v>59</v>
      </c>
      <c r="C110" s="99">
        <v>2009</v>
      </c>
      <c r="D110" s="88">
        <v>53.71</v>
      </c>
      <c r="E110" s="47">
        <f>IF(ROUND(Константы!$C$6*(2-D110/MIN(Плавание!$D$90:$D$116)),0)&lt;=0,Константы!$C$7,ROUND(Константы!$C$6*(2-D110/MIN(Плавание!$D$90:$D$116)),0))</f>
        <v>111</v>
      </c>
      <c r="F110" s="104" t="s">
        <v>62</v>
      </c>
      <c r="H110"/>
    </row>
    <row r="111" spans="1:8" ht="18" customHeight="1">
      <c r="A111" s="93">
        <v>22</v>
      </c>
      <c r="B111" s="108" t="s">
        <v>193</v>
      </c>
      <c r="C111" s="99">
        <v>2010</v>
      </c>
      <c r="D111" s="88">
        <v>54.18</v>
      </c>
      <c r="E111" s="47">
        <f>IF(ROUND(Константы!$C$6*(2-D111/MIN(Плавание!$D$90:$D$116)),0)&lt;=0,Константы!$C$7,ROUND(Константы!$C$6*(2-D111/MIN(Плавание!$D$90:$D$116)),0))</f>
        <v>108</v>
      </c>
      <c r="F111" s="104" t="s">
        <v>40</v>
      </c>
      <c r="H111"/>
    </row>
    <row r="112" spans="1:8" ht="18" customHeight="1">
      <c r="A112" s="93">
        <v>23</v>
      </c>
      <c r="B112" s="108" t="s">
        <v>104</v>
      </c>
      <c r="C112" s="99">
        <v>2010</v>
      </c>
      <c r="D112" s="88">
        <v>54.86</v>
      </c>
      <c r="E112" s="47">
        <f>IF(ROUND(Константы!$C$6*(2-D112/MIN(Плавание!$D$90:$D$116)),0)&lt;=0,Константы!$C$7,ROUND(Константы!$C$6*(2-D112/MIN(Плавание!$D$90:$D$116)),0))</f>
        <v>104</v>
      </c>
      <c r="F112" s="104" t="s">
        <v>147</v>
      </c>
      <c r="H112"/>
    </row>
    <row r="113" spans="1:8" ht="27" customHeight="1">
      <c r="A113" s="93">
        <v>24</v>
      </c>
      <c r="B113" s="108" t="s">
        <v>190</v>
      </c>
      <c r="C113" s="99">
        <v>2010</v>
      </c>
      <c r="D113" s="88">
        <v>60.35</v>
      </c>
      <c r="E113" s="47">
        <f>IF(ROUND(Константы!$C$6*(2-D113/MIN(Плавание!$D$90:$D$116)),0)&lt;=0,Константы!$C$7,ROUND(Константы!$C$6*(2-D113/MIN(Плавание!$D$90:$D$116)),0))</f>
        <v>75</v>
      </c>
      <c r="F113" s="104" t="s">
        <v>62</v>
      </c>
      <c r="H113"/>
    </row>
    <row r="114" spans="1:8" ht="30" customHeight="1">
      <c r="A114" s="93">
        <v>25</v>
      </c>
      <c r="B114" s="109" t="s">
        <v>103</v>
      </c>
      <c r="C114" s="99">
        <v>2010</v>
      </c>
      <c r="D114" s="88">
        <v>64.400000000000006</v>
      </c>
      <c r="E114" s="47">
        <f>IF(ROUND(Константы!$C$6*(2-D114/MIN(Плавание!$D$90:$D$116)),0)&lt;=0,Константы!$C$7,ROUND(Константы!$C$6*(2-D114/MIN(Плавание!$D$90:$D$116)),0))</f>
        <v>53</v>
      </c>
      <c r="F114" s="104" t="s">
        <v>147</v>
      </c>
      <c r="H114"/>
    </row>
    <row r="115" spans="1:8" ht="30.75" customHeight="1">
      <c r="A115" s="93">
        <v>26</v>
      </c>
      <c r="B115" s="109" t="s">
        <v>113</v>
      </c>
      <c r="C115" s="99">
        <v>2009</v>
      </c>
      <c r="D115" s="88">
        <v>64.510000000000005</v>
      </c>
      <c r="E115" s="47">
        <f>IF(ROUND(Константы!$C$6*(2-D115/MIN(Плавание!$D$90:$D$116)),0)&lt;=0,Константы!$C$7,ROUND(Константы!$C$6*(2-D115/MIN(Плавание!$D$90:$D$116)),0))</f>
        <v>52</v>
      </c>
      <c r="F115" s="104" t="s">
        <v>63</v>
      </c>
      <c r="H115"/>
    </row>
    <row r="116" spans="1:8" ht="27.75" customHeight="1">
      <c r="A116" s="93">
        <v>27</v>
      </c>
      <c r="B116" s="109" t="s">
        <v>151</v>
      </c>
      <c r="C116" s="99">
        <v>2010</v>
      </c>
      <c r="D116" s="88">
        <v>74.75</v>
      </c>
      <c r="E116" s="47">
        <f>IF(ROUND(Константы!$C$6*(2-D116/MIN(Плавание!$D$90:$D$116)),0)&lt;=0,Константы!$C$7,ROUND(Константы!$C$6*(2-D116/MIN(Плавание!$D$90:$D$116)),0))</f>
        <v>1</v>
      </c>
      <c r="F116" s="104" t="s">
        <v>40</v>
      </c>
      <c r="H116"/>
    </row>
    <row r="117" spans="1:8">
      <c r="A117" s="205" t="s">
        <v>142</v>
      </c>
      <c r="B117" s="206"/>
      <c r="C117" s="206"/>
      <c r="D117" s="206"/>
      <c r="E117" s="206"/>
      <c r="F117" s="208"/>
      <c r="H117"/>
    </row>
    <row r="118" spans="1:8" ht="30" customHeight="1">
      <c r="A118" s="93">
        <v>1</v>
      </c>
      <c r="B118" s="109" t="s">
        <v>119</v>
      </c>
      <c r="C118" s="119">
        <v>2008</v>
      </c>
      <c r="D118" s="84">
        <v>30.72</v>
      </c>
      <c r="E118" s="47">
        <f>IF(ROUND(Константы!$C$6*(2-D118/MIN(Плавание!$D$119:$D$146)),0)&lt;=0,Константы!$C$7,ROUND(Константы!$C$6*(2-D118/MIN(Плавание!$D$119:$D$146)),0))</f>
        <v>200</v>
      </c>
      <c r="F118" s="118" t="s">
        <v>147</v>
      </c>
      <c r="H118"/>
    </row>
    <row r="119" spans="1:8" ht="30" customHeight="1">
      <c r="A119" s="93">
        <v>1</v>
      </c>
      <c r="B119" s="109" t="s">
        <v>199</v>
      </c>
      <c r="C119" s="110">
        <v>2007</v>
      </c>
      <c r="D119" s="84">
        <v>30.73</v>
      </c>
      <c r="E119" s="47">
        <f>IF(ROUND(Константы!$C$6*(2-D119/MIN(Плавание!$D$119:$D$146)),0)&lt;=0,Константы!$C$7,ROUND(Константы!$C$6*(2-D119/MIN(Плавание!$D$119:$D$146)),0))</f>
        <v>200</v>
      </c>
      <c r="F119" s="118" t="s">
        <v>63</v>
      </c>
      <c r="H119"/>
    </row>
    <row r="120" spans="1:8" ht="30" customHeight="1">
      <c r="A120" s="93">
        <v>2</v>
      </c>
      <c r="B120" s="109" t="s">
        <v>58</v>
      </c>
      <c r="C120" s="119">
        <v>2008</v>
      </c>
      <c r="D120" s="84">
        <v>31.18</v>
      </c>
      <c r="E120" s="47">
        <f>IF(ROUND(Константы!$C$6*(2-D120/MIN(Плавание!$D$119:$D$146)),0)&lt;=0,Константы!$C$7,ROUND(Константы!$C$6*(2-D120/MIN(Плавание!$D$119:$D$146)),0))</f>
        <v>197</v>
      </c>
      <c r="F120" s="118" t="s">
        <v>63</v>
      </c>
      <c r="H120"/>
    </row>
    <row r="121" spans="1:8" ht="18" customHeight="1">
      <c r="A121" s="93">
        <v>3</v>
      </c>
      <c r="B121" s="109" t="s">
        <v>116</v>
      </c>
      <c r="C121" s="119">
        <v>2008</v>
      </c>
      <c r="D121" s="84">
        <v>33.880000000000003</v>
      </c>
      <c r="E121" s="47">
        <f>IF(ROUND(Константы!$C$6*(2-D121/MIN(Плавание!$D$119:$D$146)),0)&lt;=0,Константы!$C$7,ROUND(Константы!$C$6*(2-D121/MIN(Плавание!$D$119:$D$146)),0))</f>
        <v>179</v>
      </c>
      <c r="F121" s="118" t="s">
        <v>63</v>
      </c>
      <c r="H121"/>
    </row>
    <row r="122" spans="1:8" ht="30">
      <c r="A122" s="93">
        <v>4</v>
      </c>
      <c r="B122" s="109" t="s">
        <v>196</v>
      </c>
      <c r="C122" s="119">
        <v>2007</v>
      </c>
      <c r="D122" s="84">
        <v>34.49</v>
      </c>
      <c r="E122" s="47">
        <f>IF(ROUND(Константы!$C$6*(2-D122/MIN(Плавание!$D$119:$D$146)),0)&lt;=0,Константы!$C$7,ROUND(Константы!$C$6*(2-D122/MIN(Плавание!$D$119:$D$146)),0))</f>
        <v>176</v>
      </c>
      <c r="F122" s="118" t="s">
        <v>63</v>
      </c>
      <c r="H122"/>
    </row>
    <row r="123" spans="1:8" ht="30" customHeight="1">
      <c r="A123" s="93">
        <v>5</v>
      </c>
      <c r="B123" s="109" t="s">
        <v>56</v>
      </c>
      <c r="C123" s="119">
        <v>2008</v>
      </c>
      <c r="D123" s="84">
        <v>34.78</v>
      </c>
      <c r="E123" s="47">
        <f>IF(ROUND(Константы!$C$6*(2-D123/MIN(Плавание!$D$119:$D$146)),0)&lt;=0,Константы!$C$7,ROUND(Константы!$C$6*(2-D123/MIN(Плавание!$D$119:$D$146)),0))</f>
        <v>174</v>
      </c>
      <c r="F123" s="118" t="s">
        <v>147</v>
      </c>
      <c r="H123"/>
    </row>
    <row r="124" spans="1:8" ht="28.5" customHeight="1">
      <c r="A124" s="93">
        <v>6</v>
      </c>
      <c r="B124" s="109" t="s">
        <v>123</v>
      </c>
      <c r="C124" s="119">
        <v>2007</v>
      </c>
      <c r="D124" s="84">
        <v>34.81</v>
      </c>
      <c r="E124" s="47">
        <f>IF(ROUND(Константы!$C$6*(2-D124/MIN(Плавание!$D$119:$D$146)),0)&lt;=0,Константы!$C$7,ROUND(Константы!$C$6*(2-D124/MIN(Плавание!$D$119:$D$146)),0))</f>
        <v>173</v>
      </c>
      <c r="F124" s="118" t="s">
        <v>63</v>
      </c>
      <c r="H124"/>
    </row>
    <row r="125" spans="1:8" ht="30.75" customHeight="1">
      <c r="A125" s="93">
        <v>7</v>
      </c>
      <c r="B125" s="109" t="s">
        <v>42</v>
      </c>
      <c r="C125" s="119">
        <v>2008</v>
      </c>
      <c r="D125" s="84">
        <v>36.340000000000003</v>
      </c>
      <c r="E125" s="47">
        <f>IF(ROUND(Константы!$C$6*(2-D125/MIN(Плавание!$D$119:$D$146)),0)&lt;=0,Константы!$C$7,ROUND(Константы!$C$6*(2-D125/MIN(Плавание!$D$119:$D$146)),0))</f>
        <v>163</v>
      </c>
      <c r="F125" s="118" t="s">
        <v>147</v>
      </c>
      <c r="H125"/>
    </row>
    <row r="126" spans="1:8">
      <c r="A126" s="93">
        <v>8</v>
      </c>
      <c r="B126" s="109" t="s">
        <v>195</v>
      </c>
      <c r="C126" s="119">
        <v>2007</v>
      </c>
      <c r="D126" s="84">
        <v>36.56</v>
      </c>
      <c r="E126" s="47">
        <f>IF(ROUND(Константы!$C$6*(2-D126/MIN(Плавание!$D$119:$D$146)),0)&lt;=0,Константы!$C$7,ROUND(Константы!$C$6*(2-D126/MIN(Плавание!$D$119:$D$146)),0))</f>
        <v>162</v>
      </c>
      <c r="F126" s="118" t="s">
        <v>40</v>
      </c>
      <c r="H126"/>
    </row>
    <row r="127" spans="1:8" ht="30">
      <c r="A127" s="93">
        <v>9</v>
      </c>
      <c r="B127" s="109" t="s">
        <v>37</v>
      </c>
      <c r="C127" s="105">
        <v>2007</v>
      </c>
      <c r="D127" s="84">
        <v>36.880000000000003</v>
      </c>
      <c r="E127" s="47">
        <f>IF(ROUND(Константы!$C$6*(2-D127/MIN(Плавание!$D$119:$D$146)),0)&lt;=0,Константы!$C$7,ROUND(Константы!$C$6*(2-D127/MIN(Плавание!$D$119:$D$146)),0))</f>
        <v>160</v>
      </c>
      <c r="F127" s="118" t="s">
        <v>147</v>
      </c>
      <c r="H127"/>
    </row>
    <row r="128" spans="1:8" ht="30">
      <c r="A128" s="93">
        <v>10</v>
      </c>
      <c r="B128" s="109" t="s">
        <v>70</v>
      </c>
      <c r="C128" s="119">
        <v>2008</v>
      </c>
      <c r="D128" s="84">
        <v>36.94</v>
      </c>
      <c r="E128" s="47">
        <f>IF(ROUND(Константы!$C$6*(2-D128/MIN(Плавание!$D$119:$D$146)),0)&lt;=0,Константы!$C$7,ROUND(Константы!$C$6*(2-D128/MIN(Плавание!$D$119:$D$146)),0))</f>
        <v>160</v>
      </c>
      <c r="F128" s="118" t="s">
        <v>63</v>
      </c>
      <c r="H128"/>
    </row>
    <row r="129" spans="1:8">
      <c r="A129" s="93">
        <v>11</v>
      </c>
      <c r="B129" s="109" t="s">
        <v>198</v>
      </c>
      <c r="C129" s="111">
        <v>2007</v>
      </c>
      <c r="D129" s="84">
        <v>38.729999999999997</v>
      </c>
      <c r="E129" s="47">
        <f>IF(ROUND(Константы!$C$6*(2-D129/MIN(Плавание!$D$119:$D$146)),0)&lt;=0,Константы!$C$7,ROUND(Константы!$C$6*(2-D129/MIN(Плавание!$D$119:$D$146)),0))</f>
        <v>148</v>
      </c>
      <c r="F129" s="118" t="s">
        <v>62</v>
      </c>
      <c r="H129"/>
    </row>
    <row r="130" spans="1:8" ht="30" customHeight="1">
      <c r="A130" s="93">
        <v>12</v>
      </c>
      <c r="B130" s="109" t="s">
        <v>50</v>
      </c>
      <c r="C130" s="119">
        <v>2007</v>
      </c>
      <c r="D130" s="84">
        <v>38.76</v>
      </c>
      <c r="E130" s="47">
        <f>IF(ROUND(Константы!$C$6*(2-D130/MIN(Плавание!$D$119:$D$146)),0)&lt;=0,Константы!$C$7,ROUND(Константы!$C$6*(2-D130/MIN(Плавание!$D$119:$D$146)),0))</f>
        <v>148</v>
      </c>
      <c r="F130" s="118" t="s">
        <v>147</v>
      </c>
      <c r="H130"/>
    </row>
    <row r="131" spans="1:8" ht="30">
      <c r="A131" s="93">
        <v>13</v>
      </c>
      <c r="B131" s="109" t="s">
        <v>45</v>
      </c>
      <c r="C131" s="105">
        <v>2007</v>
      </c>
      <c r="D131" s="84">
        <v>39.22</v>
      </c>
      <c r="E131" s="47">
        <f>IF(ROUND(Константы!$C$6*(2-D131/MIN(Плавание!$D$119:$D$146)),0)&lt;=0,Константы!$C$7,ROUND(Константы!$C$6*(2-D131/MIN(Плавание!$D$119:$D$146)),0))</f>
        <v>145</v>
      </c>
      <c r="F131" s="118" t="s">
        <v>147</v>
      </c>
      <c r="H131"/>
    </row>
    <row r="132" spans="1:8" ht="18" customHeight="1">
      <c r="A132" s="93">
        <v>14</v>
      </c>
      <c r="B132" s="109" t="s">
        <v>124</v>
      </c>
      <c r="C132" s="111">
        <v>2007</v>
      </c>
      <c r="D132" s="84">
        <v>39.49</v>
      </c>
      <c r="E132" s="47">
        <f>IF(ROUND(Константы!$C$6*(2-D132/MIN(Плавание!$D$119:$D$146)),0)&lt;=0,Константы!$C$7,ROUND(Константы!$C$6*(2-D132/MIN(Плавание!$D$119:$D$146)),0))</f>
        <v>143</v>
      </c>
      <c r="F132" s="118" t="s">
        <v>63</v>
      </c>
      <c r="H132"/>
    </row>
    <row r="133" spans="1:8" ht="29.25" customHeight="1">
      <c r="A133" s="93">
        <v>15</v>
      </c>
      <c r="B133" s="109" t="s">
        <v>120</v>
      </c>
      <c r="C133" s="111">
        <v>2008</v>
      </c>
      <c r="D133" s="84">
        <v>39.65</v>
      </c>
      <c r="E133" s="47">
        <f>IF(ROUND(Константы!$C$6*(2-D133/MIN(Плавание!$D$119:$D$146)),0)&lt;=0,Константы!$C$7,ROUND(Константы!$C$6*(2-D133/MIN(Плавание!$D$119:$D$146)),0))</f>
        <v>142</v>
      </c>
      <c r="F133" s="118" t="s">
        <v>62</v>
      </c>
      <c r="H133"/>
    </row>
    <row r="134" spans="1:8" ht="30" customHeight="1">
      <c r="A134" s="93">
        <v>16</v>
      </c>
      <c r="B134" s="109" t="s">
        <v>49</v>
      </c>
      <c r="C134" s="110">
        <v>2007</v>
      </c>
      <c r="D134" s="84">
        <v>41.13</v>
      </c>
      <c r="E134" s="47">
        <f>IF(ROUND(Константы!$C$6*(2-D134/MIN(Плавание!$D$119:$D$146)),0)&lt;=0,Константы!$C$7,ROUND(Константы!$C$6*(2-D134/MIN(Плавание!$D$119:$D$146)),0))</f>
        <v>132</v>
      </c>
      <c r="F134" s="118" t="s">
        <v>147</v>
      </c>
      <c r="H134"/>
    </row>
    <row r="135" spans="1:8" ht="30" customHeight="1">
      <c r="A135" s="93">
        <v>17</v>
      </c>
      <c r="B135" s="109" t="s">
        <v>125</v>
      </c>
      <c r="C135" s="119">
        <v>2007</v>
      </c>
      <c r="D135" s="84">
        <v>41.78</v>
      </c>
      <c r="E135" s="47">
        <f>IF(ROUND(Константы!$C$6*(2-D135/MIN(Плавание!$D$119:$D$146)),0)&lt;=0,Константы!$C$7,ROUND(Константы!$C$6*(2-D135/MIN(Плавание!$D$119:$D$146)),0))</f>
        <v>128</v>
      </c>
      <c r="F135" s="118" t="s">
        <v>63</v>
      </c>
      <c r="H135"/>
    </row>
    <row r="136" spans="1:8" ht="30" customHeight="1">
      <c r="A136" s="93">
        <v>18</v>
      </c>
      <c r="B136" s="109" t="s">
        <v>126</v>
      </c>
      <c r="C136" s="119">
        <v>2007</v>
      </c>
      <c r="D136" s="84">
        <v>42.43</v>
      </c>
      <c r="E136" s="47">
        <f>IF(ROUND(Константы!$C$6*(2-D136/MIN(Плавание!$D$119:$D$146)),0)&lt;=0,Константы!$C$7,ROUND(Константы!$C$6*(2-D136/MIN(Плавание!$D$119:$D$146)),0))</f>
        <v>124</v>
      </c>
      <c r="F136" s="118" t="s">
        <v>147</v>
      </c>
    </row>
    <row r="137" spans="1:8" ht="27.75" customHeight="1">
      <c r="A137" s="93">
        <v>19</v>
      </c>
      <c r="B137" s="109" t="s">
        <v>67</v>
      </c>
      <c r="C137" s="103">
        <v>2007</v>
      </c>
      <c r="D137" s="84">
        <v>42.44</v>
      </c>
      <c r="E137" s="47">
        <f>IF(ROUND(Константы!$C$6*(2-D137/MIN(Плавание!$D$119:$D$146)),0)&lt;=0,Константы!$C$7,ROUND(Константы!$C$6*(2-D137/MIN(Плавание!$D$119:$D$146)),0))</f>
        <v>124</v>
      </c>
      <c r="F137" s="118" t="s">
        <v>147</v>
      </c>
    </row>
    <row r="138" spans="1:8" ht="27.75" customHeight="1">
      <c r="A138" s="93">
        <v>20</v>
      </c>
      <c r="B138" s="109" t="s">
        <v>68</v>
      </c>
      <c r="C138" s="122">
        <v>2007</v>
      </c>
      <c r="D138" s="84">
        <v>43.46</v>
      </c>
      <c r="E138" s="47">
        <f>IF(ROUND(Константы!$C$6*(2-D138/MIN(Плавание!$D$119:$D$146)),0)&lt;=0,Константы!$C$7,ROUND(Константы!$C$6*(2-D138/MIN(Плавание!$D$119:$D$146)),0))</f>
        <v>117</v>
      </c>
      <c r="F138" s="118" t="s">
        <v>63</v>
      </c>
    </row>
    <row r="139" spans="1:8" ht="27.75" customHeight="1">
      <c r="A139" s="93">
        <v>21</v>
      </c>
      <c r="B139" s="109" t="s">
        <v>122</v>
      </c>
      <c r="C139" s="122">
        <v>2007</v>
      </c>
      <c r="D139" s="84">
        <v>47.06</v>
      </c>
      <c r="E139" s="47">
        <f>IF(ROUND(Константы!$C$6*(2-D139/MIN(Плавание!$D$119:$D$146)),0)&lt;=0,Константы!$C$7,ROUND(Константы!$C$6*(2-D139/MIN(Плавание!$D$119:$D$146)),0))</f>
        <v>94</v>
      </c>
      <c r="F139" s="118" t="s">
        <v>62</v>
      </c>
    </row>
    <row r="140" spans="1:8" ht="27.75" customHeight="1">
      <c r="A140" s="93">
        <v>22</v>
      </c>
      <c r="B140" s="109" t="s">
        <v>115</v>
      </c>
      <c r="C140" s="122">
        <v>2008</v>
      </c>
      <c r="D140" s="84">
        <v>49.37</v>
      </c>
      <c r="E140" s="47">
        <f>IF(ROUND(Константы!$C$6*(2-D140/MIN(Плавание!$D$119:$D$146)),0)&lt;=0,Константы!$C$7,ROUND(Константы!$C$6*(2-D140/MIN(Плавание!$D$119:$D$146)),0))</f>
        <v>79</v>
      </c>
      <c r="F140" s="118" t="s">
        <v>63</v>
      </c>
    </row>
    <row r="141" spans="1:8" ht="27.75" customHeight="1">
      <c r="A141" s="93">
        <v>23</v>
      </c>
      <c r="B141" s="109" t="s">
        <v>201</v>
      </c>
      <c r="C141" s="122">
        <v>2008</v>
      </c>
      <c r="D141" s="84">
        <v>53.89</v>
      </c>
      <c r="E141" s="47">
        <f>IF(ROUND(Константы!$C$6*(2-D141/MIN(Плавание!$D$119:$D$146)),0)&lt;=0,Константы!$C$7,ROUND(Константы!$C$6*(2-D141/MIN(Плавание!$D$119:$D$146)),0))</f>
        <v>49</v>
      </c>
      <c r="F141" s="118" t="s">
        <v>62</v>
      </c>
    </row>
    <row r="142" spans="1:8" ht="27.75" customHeight="1">
      <c r="A142" s="93">
        <v>24</v>
      </c>
      <c r="B142" s="109" t="s">
        <v>118</v>
      </c>
      <c r="C142" s="122">
        <v>2008</v>
      </c>
      <c r="D142" s="84">
        <v>54.34</v>
      </c>
      <c r="E142" s="47">
        <f>IF(ROUND(Константы!$C$6*(2-D142/MIN(Плавание!$D$119:$D$146)),0)&lt;=0,Константы!$C$7,ROUND(Константы!$C$6*(2-D142/MIN(Плавание!$D$119:$D$146)),0))</f>
        <v>46</v>
      </c>
      <c r="F142" s="118" t="s">
        <v>62</v>
      </c>
    </row>
    <row r="143" spans="1:8" ht="27.75" customHeight="1">
      <c r="A143" s="93">
        <v>25</v>
      </c>
      <c r="B143" s="109" t="s">
        <v>57</v>
      </c>
      <c r="C143" s="102">
        <v>2008</v>
      </c>
      <c r="D143" s="84">
        <v>54.45</v>
      </c>
      <c r="E143" s="47">
        <f>IF(ROUND(Константы!$C$6*(2-D143/MIN(Плавание!$D$119:$D$146)),0)&lt;=0,Константы!$C$7,ROUND(Константы!$C$6*(2-D143/MIN(Плавание!$D$119:$D$146)),0))</f>
        <v>46</v>
      </c>
      <c r="F143" s="118" t="s">
        <v>61</v>
      </c>
    </row>
    <row r="144" spans="1:8" ht="27.75" customHeight="1">
      <c r="A144" s="93">
        <v>26</v>
      </c>
      <c r="B144" s="109" t="s">
        <v>197</v>
      </c>
      <c r="C144" s="122">
        <v>2008</v>
      </c>
      <c r="D144" s="84">
        <v>54.86</v>
      </c>
      <c r="E144" s="47">
        <f>IF(ROUND(Константы!$C$6*(2-D144/MIN(Плавание!$D$119:$D$146)),0)&lt;=0,Константы!$C$7,ROUND(Константы!$C$6*(2-D144/MIN(Плавание!$D$119:$D$146)),0))</f>
        <v>43</v>
      </c>
      <c r="F144" s="118" t="s">
        <v>62</v>
      </c>
    </row>
    <row r="145" spans="1:6" ht="30">
      <c r="A145" s="93">
        <v>27</v>
      </c>
      <c r="B145" s="109" t="s">
        <v>200</v>
      </c>
      <c r="C145" s="99">
        <v>2008</v>
      </c>
      <c r="D145" s="84">
        <v>55.64</v>
      </c>
      <c r="E145" s="47">
        <f>IF(ROUND(Константы!$C$6*(2-D145/MIN(Плавание!$D$119:$D$146)),0)&lt;=0,Константы!$C$7,ROUND(Константы!$C$6*(2-D145/MIN(Плавание!$D$119:$D$146)),0))</f>
        <v>38</v>
      </c>
      <c r="F145" s="118" t="s">
        <v>63</v>
      </c>
    </row>
    <row r="146" spans="1:6">
      <c r="A146" s="205" t="s">
        <v>143</v>
      </c>
      <c r="B146" s="206"/>
      <c r="C146" s="206"/>
      <c r="D146" s="206"/>
      <c r="E146" s="206"/>
      <c r="F146" s="207"/>
    </row>
    <row r="147" spans="1:6" ht="30">
      <c r="A147" s="93">
        <v>1</v>
      </c>
      <c r="B147" s="109" t="s">
        <v>202</v>
      </c>
      <c r="C147" s="110">
        <v>2006</v>
      </c>
      <c r="D147" s="84">
        <v>90.79</v>
      </c>
      <c r="E147" s="47">
        <f>IF(ROUND(Константы!$C$6*(2-D147/MIN(Плавание!$D$147:$D$152)),0)&lt;=0,Константы!$C$7,ROUND(Константы!$C$6*(2-D147/MIN(Плавание!$D$147:$D$152)),0))</f>
        <v>200</v>
      </c>
      <c r="F147" s="118" t="s">
        <v>63</v>
      </c>
    </row>
    <row r="148" spans="1:6">
      <c r="A148" s="93">
        <v>2</v>
      </c>
      <c r="B148" s="109" t="s">
        <v>39</v>
      </c>
      <c r="C148" s="110">
        <v>2006</v>
      </c>
      <c r="D148" s="84">
        <v>104.56</v>
      </c>
      <c r="E148" s="47">
        <f>IF(ROUND(Константы!$C$6*(2-D148/MIN(Плавание!$D$147:$D$152)),0)&lt;=0,Константы!$C$7,ROUND(Константы!$C$6*(2-D148/MIN(Плавание!$D$147:$D$152)),0))</f>
        <v>170</v>
      </c>
      <c r="F148" s="118" t="s">
        <v>62</v>
      </c>
    </row>
    <row r="149" spans="1:6" ht="30">
      <c r="A149" s="93">
        <v>3</v>
      </c>
      <c r="B149" s="109" t="s">
        <v>127</v>
      </c>
      <c r="C149" s="110">
        <v>2006</v>
      </c>
      <c r="D149" s="84">
        <v>105.27</v>
      </c>
      <c r="E149" s="47">
        <f>IF(ROUND(Константы!$C$6*(2-D149/MIN(Плавание!$D$147:$D$152)),0)&lt;=0,Константы!$C$7,ROUND(Константы!$C$6*(2-D149/MIN(Плавание!$D$147:$D$152)),0))</f>
        <v>168</v>
      </c>
      <c r="F149" s="118" t="s">
        <v>147</v>
      </c>
    </row>
    <row r="150" spans="1:6">
      <c r="A150" s="93">
        <v>4</v>
      </c>
      <c r="B150" s="109" t="s">
        <v>38</v>
      </c>
      <c r="C150" s="110">
        <v>2006</v>
      </c>
      <c r="D150" s="84">
        <v>113.85</v>
      </c>
      <c r="E150" s="47">
        <f>IF(ROUND(Константы!$C$6*(2-D150/MIN(Плавание!$D$147:$D$152)),0)&lt;=0,Константы!$C$7,ROUND(Константы!$C$6*(2-D150/MIN(Плавание!$D$147:$D$152)),0))</f>
        <v>149</v>
      </c>
      <c r="F150" s="118" t="s">
        <v>62</v>
      </c>
    </row>
    <row r="151" spans="1:6" ht="18" customHeight="1">
      <c r="A151" s="93">
        <v>5</v>
      </c>
      <c r="B151" s="109" t="s">
        <v>41</v>
      </c>
      <c r="C151" s="110">
        <v>2005</v>
      </c>
      <c r="D151" s="84">
        <v>118.41</v>
      </c>
      <c r="E151" s="47">
        <f>IF(ROUND(Константы!$C$6*(2-D151/MIN(Плавание!$D$147:$D$152)),0)&lt;=0,Константы!$C$7,ROUND(Константы!$C$6*(2-D151/MIN(Плавание!$D$147:$D$152)),0))</f>
        <v>139</v>
      </c>
      <c r="F151" s="118" t="s">
        <v>62</v>
      </c>
    </row>
    <row r="152" spans="1:6">
      <c r="A152" s="205" t="s">
        <v>144</v>
      </c>
      <c r="B152" s="206"/>
      <c r="C152" s="206"/>
      <c r="D152" s="206"/>
      <c r="E152" s="206"/>
      <c r="F152" s="207"/>
    </row>
    <row r="153" spans="1:6" ht="30">
      <c r="A153" s="93">
        <v>1</v>
      </c>
      <c r="B153" s="109" t="s">
        <v>69</v>
      </c>
      <c r="C153" s="110">
        <v>2005</v>
      </c>
      <c r="D153" s="84">
        <v>75.12</v>
      </c>
      <c r="E153" s="47">
        <f>IF(ROUND(Константы!$C$6*(2-D153/MIN(Плавание!$D$153:$D$156)),0)&lt;=0,Константы!$C$7,ROUND(Константы!$C$6*(2-D153/MIN(Плавание!$D$153:$D$156)),0))</f>
        <v>200</v>
      </c>
      <c r="F153" s="118" t="s">
        <v>63</v>
      </c>
    </row>
    <row r="154" spans="1:6" ht="30">
      <c r="A154" s="93">
        <v>2</v>
      </c>
      <c r="B154" s="109" t="s">
        <v>36</v>
      </c>
      <c r="C154" s="110">
        <v>2006</v>
      </c>
      <c r="D154" s="84">
        <v>80.3</v>
      </c>
      <c r="E154" s="47">
        <f>IF(ROUND(Константы!$C$6*(2-D154/MIN(Плавание!$D$153:$D$156)),0)&lt;=0,Константы!$C$7,ROUND(Константы!$C$6*(2-D154/MIN(Плавание!$D$153:$D$156)),0))</f>
        <v>186</v>
      </c>
      <c r="F154" s="118" t="s">
        <v>63</v>
      </c>
    </row>
    <row r="155" spans="1:6">
      <c r="A155" s="93">
        <v>3</v>
      </c>
      <c r="B155" s="109" t="s">
        <v>35</v>
      </c>
      <c r="C155" s="110">
        <v>2006</v>
      </c>
      <c r="D155" s="84">
        <v>105.25</v>
      </c>
      <c r="E155" s="47">
        <f>IF(ROUND(Константы!$C$6*(2-D155/MIN(Плавание!$D$153:$D$156)),0)&lt;=0,Константы!$C$7,ROUND(Константы!$C$6*(2-D155/MIN(Плавание!$D$153:$D$156)),0))</f>
        <v>120</v>
      </c>
      <c r="F155" s="118" t="s">
        <v>62</v>
      </c>
    </row>
    <row r="156" spans="1:6" ht="30">
      <c r="A156" s="93">
        <v>4</v>
      </c>
      <c r="B156" s="109" t="s">
        <v>203</v>
      </c>
      <c r="C156" s="110">
        <v>2006</v>
      </c>
      <c r="D156" s="84">
        <v>114.69</v>
      </c>
      <c r="E156" s="47">
        <f>IF(ROUND(Константы!$C$6*(2-D156/MIN(Плавание!$D$153:$D$156)),0)&lt;=0,Константы!$C$7,ROUND(Константы!$C$6*(2-D156/MIN(Плавание!$D$153:$D$156)),0))</f>
        <v>95</v>
      </c>
      <c r="F156" s="118" t="s">
        <v>63</v>
      </c>
    </row>
    <row r="157" spans="1:6" ht="18" customHeight="1">
      <c r="A157" s="65"/>
      <c r="B157" s="66"/>
      <c r="C157" s="66"/>
      <c r="D157" s="67"/>
      <c r="E157" s="65"/>
      <c r="F157" s="68"/>
    </row>
    <row r="158" spans="1:6" ht="18" customHeight="1">
      <c r="A158" s="204" t="s">
        <v>32</v>
      </c>
      <c r="B158" s="204"/>
      <c r="C158" s="86"/>
      <c r="D158" s="45"/>
      <c r="E158" s="45"/>
      <c r="F158" s="55" t="s">
        <v>52</v>
      </c>
    </row>
    <row r="159" spans="1:6" ht="18" customHeight="1">
      <c r="A159" s="56"/>
      <c r="B159" s="56"/>
      <c r="C159" s="56"/>
      <c r="D159" s="56"/>
      <c r="E159" s="57"/>
      <c r="F159" s="56"/>
    </row>
    <row r="160" spans="1:6" ht="18" customHeight="1">
      <c r="A160" s="204" t="s">
        <v>19</v>
      </c>
      <c r="B160" s="204"/>
      <c r="C160" s="86"/>
      <c r="D160" s="45"/>
      <c r="E160" s="45"/>
      <c r="F160" s="157" t="s">
        <v>61</v>
      </c>
    </row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</sheetData>
  <sortState ref="A153:F156">
    <sortCondition ref="D153:D156"/>
  </sortState>
  <mergeCells count="14">
    <mergeCell ref="A1:F1"/>
    <mergeCell ref="A2:F2"/>
    <mergeCell ref="A3:F3"/>
    <mergeCell ref="A158:B158"/>
    <mergeCell ref="A160:B160"/>
    <mergeCell ref="A7:F7"/>
    <mergeCell ref="A35:F35"/>
    <mergeCell ref="A146:F146"/>
    <mergeCell ref="A152:F152"/>
    <mergeCell ref="A16:F16"/>
    <mergeCell ref="A46:F46"/>
    <mergeCell ref="A76:F76"/>
    <mergeCell ref="A89:F89"/>
    <mergeCell ref="A117:F117"/>
  </mergeCells>
  <phoneticPr fontId="22" type="noConversion"/>
  <pageMargins left="0.7" right="0.7" top="0.75" bottom="0.75" header="0.3" footer="0.3"/>
  <pageSetup paperSize="9" scale="83" orientation="portrait" r:id="rId1"/>
  <rowBreaks count="1" manualBreakCount="1">
    <brk id="8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24"/>
  <sheetViews>
    <sheetView view="pageBreakPreview" topLeftCell="A66" zoomScaleNormal="59" zoomScaleSheetLayoutView="100" workbookViewId="0">
      <selection activeCell="J47" sqref="J47"/>
    </sheetView>
  </sheetViews>
  <sheetFormatPr defaultColWidth="4.140625" defaultRowHeight="15"/>
  <cols>
    <col min="1" max="1" width="8.140625" customWidth="1"/>
    <col min="2" max="2" width="21" customWidth="1"/>
    <col min="3" max="3" width="14" customWidth="1"/>
    <col min="4" max="4" width="6.85546875" customWidth="1"/>
    <col min="5" max="5" width="7.85546875" customWidth="1"/>
    <col min="6" max="6" width="7.140625" customWidth="1"/>
    <col min="7" max="7" width="8.140625" customWidth="1"/>
    <col min="8" max="8" width="11.7109375" style="5" customWidth="1"/>
    <col min="9" max="9" width="10.5703125" style="5" customWidth="1"/>
    <col min="10" max="10" width="35.28515625" customWidth="1"/>
    <col min="11" max="11" width="14.85546875" customWidth="1"/>
    <col min="12" max="255" width="9.140625" customWidth="1"/>
  </cols>
  <sheetData>
    <row r="1" spans="1:10" ht="19.5" customHeight="1">
      <c r="A1" s="216" t="s">
        <v>10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5" customHeight="1">
      <c r="A2" s="216" t="s">
        <v>75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9.5" customHeight="1">
      <c r="A3" s="216" t="s">
        <v>11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8.75" customHeight="1">
      <c r="A4" s="40" t="s">
        <v>54</v>
      </c>
      <c r="B4" s="40"/>
      <c r="C4" s="40"/>
      <c r="D4" s="41"/>
      <c r="E4" s="41"/>
      <c r="F4" s="41"/>
      <c r="G4" s="41"/>
      <c r="H4" s="34"/>
      <c r="I4" s="34"/>
      <c r="J4" s="69" t="s">
        <v>208</v>
      </c>
    </row>
    <row r="5" spans="1:10" ht="20.25" customHeight="1">
      <c r="A5" s="32"/>
      <c r="B5" s="32"/>
      <c r="C5" s="32"/>
      <c r="D5" s="32"/>
      <c r="E5" s="32"/>
      <c r="F5" s="32"/>
      <c r="G5" s="32"/>
      <c r="H5" s="33"/>
      <c r="I5" s="33"/>
      <c r="J5" s="32"/>
    </row>
    <row r="6" spans="1:10" ht="18" customHeight="1">
      <c r="A6" s="22" t="s">
        <v>17</v>
      </c>
      <c r="B6" s="22" t="s">
        <v>9</v>
      </c>
      <c r="C6" s="22" t="s">
        <v>55</v>
      </c>
      <c r="D6" s="22" t="s">
        <v>12</v>
      </c>
      <c r="E6" s="22" t="s">
        <v>13</v>
      </c>
      <c r="F6" s="23" t="s">
        <v>14</v>
      </c>
      <c r="G6" s="22" t="s">
        <v>15</v>
      </c>
      <c r="H6" s="22" t="s">
        <v>16</v>
      </c>
      <c r="I6" s="22" t="s">
        <v>2</v>
      </c>
      <c r="J6" s="24" t="s">
        <v>135</v>
      </c>
    </row>
    <row r="7" spans="1:10" ht="18" customHeight="1">
      <c r="A7" s="218" t="s">
        <v>214</v>
      </c>
      <c r="B7" s="219"/>
      <c r="C7" s="219"/>
      <c r="D7" s="219"/>
      <c r="E7" s="219"/>
      <c r="F7" s="219"/>
      <c r="G7" s="219"/>
      <c r="H7" s="219"/>
      <c r="I7" s="219"/>
      <c r="J7" s="123"/>
    </row>
    <row r="8" spans="1:10">
      <c r="A8" s="93">
        <v>1</v>
      </c>
      <c r="B8" s="108" t="s">
        <v>66</v>
      </c>
      <c r="C8" s="88">
        <v>2009</v>
      </c>
      <c r="D8" s="46">
        <v>49</v>
      </c>
      <c r="E8" s="46">
        <v>48</v>
      </c>
      <c r="F8" s="126">
        <v>138</v>
      </c>
      <c r="G8" s="46">
        <v>68</v>
      </c>
      <c r="H8" s="46">
        <f>D8*Константы!$C$11+E8*Константы!$C$12+F8*Константы!$C$13+G8*Константы!$C$14</f>
        <v>234</v>
      </c>
      <c r="I8" s="46">
        <f>IF(    ROUND(Константы!$C$9*(H8/MAX(Силовая!$H$8:$H$18)),0)&lt;=0,    Константы!$C$10,    ROUND(Константы!$C$9*(H8/MAX(Силовая!$H$8:$H$18)),0))</f>
        <v>200</v>
      </c>
      <c r="J8" s="104" t="s">
        <v>62</v>
      </c>
    </row>
    <row r="9" spans="1:10">
      <c r="A9" s="93">
        <v>2</v>
      </c>
      <c r="B9" s="108" t="s">
        <v>65</v>
      </c>
      <c r="C9" s="88">
        <v>2010</v>
      </c>
      <c r="D9" s="46">
        <v>33</v>
      </c>
      <c r="E9" s="46">
        <v>45</v>
      </c>
      <c r="F9" s="126">
        <v>131</v>
      </c>
      <c r="G9" s="46">
        <v>67</v>
      </c>
      <c r="H9" s="46">
        <f>D9*Константы!$C$11+E9*Константы!$C$12+F9*Константы!$C$13+G9*Константы!$C$14</f>
        <v>210.5</v>
      </c>
      <c r="I9" s="46">
        <f>IF(    ROUND(Константы!$C$9*(H9/MAX(Силовая!$H$8:$H$18)),0)&lt;=0,    Константы!$C$10,    ROUND(Константы!$C$9*(H9/MAX(Силовая!$H$8:$H$18)),0))</f>
        <v>180</v>
      </c>
      <c r="J9" s="104" t="s">
        <v>61</v>
      </c>
    </row>
    <row r="10" spans="1:10">
      <c r="A10" s="93">
        <v>3</v>
      </c>
      <c r="B10" s="108" t="s">
        <v>184</v>
      </c>
      <c r="C10" s="88">
        <v>2010</v>
      </c>
      <c r="D10" s="46">
        <v>49</v>
      </c>
      <c r="E10" s="46">
        <v>27</v>
      </c>
      <c r="F10" s="126">
        <v>130</v>
      </c>
      <c r="G10" s="46">
        <v>61</v>
      </c>
      <c r="H10" s="46">
        <f>D10*Константы!$C$11+E10*Константы!$C$12+F10*Константы!$C$13+G10*Константы!$C$14</f>
        <v>202</v>
      </c>
      <c r="I10" s="46">
        <f>IF(    ROUND(Константы!$C$9*(H10/MAX(Силовая!$H$8:$H$18)),0)&lt;=0,    Константы!$C$10,    ROUND(Константы!$C$9*(H10/MAX(Силовая!$H$8:$H$18)),0))</f>
        <v>173</v>
      </c>
      <c r="J10" s="104" t="s">
        <v>61</v>
      </c>
    </row>
    <row r="11" spans="1:10">
      <c r="A11" s="93">
        <v>4</v>
      </c>
      <c r="B11" s="108" t="s">
        <v>187</v>
      </c>
      <c r="C11" s="88">
        <v>2010</v>
      </c>
      <c r="D11" s="46">
        <v>58</v>
      </c>
      <c r="E11" s="46">
        <v>28</v>
      </c>
      <c r="F11" s="126">
        <v>110</v>
      </c>
      <c r="G11" s="46">
        <v>54</v>
      </c>
      <c r="H11" s="46">
        <f>D11*Константы!$C$11+E11*Константы!$C$12+F11*Константы!$C$13+G11*Константы!$C$14</f>
        <v>195</v>
      </c>
      <c r="I11" s="46">
        <f>IF(    ROUND(Константы!$C$9*(H11/MAX(Силовая!$H$8:$H$18)),0)&lt;=0,    Константы!$C$10,    ROUND(Константы!$C$9*(H11/MAX(Силовая!$H$8:$H$18)),0))</f>
        <v>167</v>
      </c>
      <c r="J11" s="104" t="s">
        <v>61</v>
      </c>
    </row>
    <row r="12" spans="1:10">
      <c r="A12" s="93">
        <v>5</v>
      </c>
      <c r="B12" s="108" t="s">
        <v>186</v>
      </c>
      <c r="C12" s="88">
        <v>2009</v>
      </c>
      <c r="D12" s="46">
        <v>39</v>
      </c>
      <c r="E12" s="46">
        <v>26</v>
      </c>
      <c r="F12" s="126">
        <v>132</v>
      </c>
      <c r="G12" s="46">
        <v>60</v>
      </c>
      <c r="H12" s="46">
        <f>D12*Константы!$C$11+E12*Константы!$C$12+F12*Константы!$C$13+G12*Константы!$C$14</f>
        <v>191</v>
      </c>
      <c r="I12" s="46">
        <f>IF(    ROUND(Константы!$C$9*(H12/MAX(Силовая!$H$8:$H$18)),0)&lt;=0,    Константы!$C$10,    ROUND(Константы!$C$9*(H12/MAX(Силовая!$H$8:$H$18)),0))</f>
        <v>163</v>
      </c>
      <c r="J12" s="104" t="s">
        <v>63</v>
      </c>
    </row>
    <row r="13" spans="1:10">
      <c r="A13" s="93">
        <v>6</v>
      </c>
      <c r="B13" s="108" t="s">
        <v>92</v>
      </c>
      <c r="C13" s="88">
        <v>2010</v>
      </c>
      <c r="D13" s="46">
        <v>32</v>
      </c>
      <c r="E13" s="46">
        <v>41</v>
      </c>
      <c r="F13" s="126">
        <v>112</v>
      </c>
      <c r="G13" s="46">
        <v>57</v>
      </c>
      <c r="H13" s="46">
        <f>D13*Константы!$C$11+E13*Константы!$C$12+F13*Константы!$C$13+G13*Константы!$C$14</f>
        <v>186</v>
      </c>
      <c r="I13" s="46">
        <f>IF(    ROUND(Константы!$C$9*(H13/MAX(Силовая!$H$8:$H$18)),0)&lt;=0,    Константы!$C$10,    ROUND(Константы!$C$9*(H13/MAX(Силовая!$H$8:$H$18)),0))</f>
        <v>159</v>
      </c>
      <c r="J13" s="104" t="s">
        <v>61</v>
      </c>
    </row>
    <row r="14" spans="1:10">
      <c r="A14" s="93">
        <v>7</v>
      </c>
      <c r="B14" s="108" t="s">
        <v>64</v>
      </c>
      <c r="C14" s="88">
        <v>2010</v>
      </c>
      <c r="D14" s="46">
        <v>47</v>
      </c>
      <c r="E14" s="46">
        <v>30</v>
      </c>
      <c r="F14" s="126">
        <v>124</v>
      </c>
      <c r="G14" s="46">
        <v>46</v>
      </c>
      <c r="H14" s="46">
        <f>D14*Константы!$C$11+E14*Константы!$C$12+F14*Константы!$C$13+G14*Константы!$C$14</f>
        <v>185</v>
      </c>
      <c r="I14" s="46">
        <f>IF(    ROUND(Константы!$C$9*(H14/MAX(Силовая!$H$8:$H$18)),0)&lt;=0,    Константы!$C$10,    ROUND(Константы!$C$9*(H14/MAX(Силовая!$H$8:$H$18)),0))</f>
        <v>158</v>
      </c>
      <c r="J14" s="104" t="s">
        <v>61</v>
      </c>
    </row>
    <row r="15" spans="1:10">
      <c r="A15" s="93">
        <v>8</v>
      </c>
      <c r="B15" s="108" t="s">
        <v>183</v>
      </c>
      <c r="C15" s="88">
        <v>2009</v>
      </c>
      <c r="D15" s="46">
        <v>64</v>
      </c>
      <c r="E15" s="46">
        <v>20</v>
      </c>
      <c r="F15" s="126">
        <v>98</v>
      </c>
      <c r="G15" s="46">
        <v>31</v>
      </c>
      <c r="H15" s="46">
        <f>D15*Константы!$C$11+E15*Константы!$C$12+F15*Константы!$C$13+G15*Константы!$C$14</f>
        <v>164</v>
      </c>
      <c r="I15" s="46">
        <f>IF(    ROUND(Константы!$C$9*(H15/MAX(Силовая!$H$8:$H$18)),0)&lt;=0,    Константы!$C$10,    ROUND(Константы!$C$9*(H15/MAX(Силовая!$H$8:$H$18)),0))</f>
        <v>140</v>
      </c>
      <c r="J15" s="104" t="s">
        <v>40</v>
      </c>
    </row>
    <row r="16" spans="1:10">
      <c r="A16" s="93">
        <v>9</v>
      </c>
      <c r="B16" s="108" t="s">
        <v>131</v>
      </c>
      <c r="C16" s="88">
        <v>2010</v>
      </c>
      <c r="D16" s="46">
        <v>28</v>
      </c>
      <c r="E16" s="46">
        <v>23</v>
      </c>
      <c r="F16" s="126">
        <v>113</v>
      </c>
      <c r="G16" s="46">
        <v>46</v>
      </c>
      <c r="H16" s="46">
        <f>D16*Константы!$C$11+E16*Константы!$C$12+F16*Константы!$C$13+G16*Константы!$C$14</f>
        <v>153.5</v>
      </c>
      <c r="I16" s="46">
        <f>IF(    ROUND(Константы!$C$9*(H16/MAX(Силовая!$H$8:$H$18)),0)&lt;=0,    Константы!$C$10,    ROUND(Константы!$C$9*(H16/MAX(Силовая!$H$8:$H$18)),0))</f>
        <v>131</v>
      </c>
      <c r="J16" s="104" t="s">
        <v>63</v>
      </c>
    </row>
    <row r="17" spans="1:10" ht="30">
      <c r="A17" s="93">
        <v>10</v>
      </c>
      <c r="B17" s="108" t="s">
        <v>185</v>
      </c>
      <c r="C17" s="88">
        <v>2010</v>
      </c>
      <c r="D17" s="46">
        <v>44</v>
      </c>
      <c r="E17" s="46">
        <v>21</v>
      </c>
      <c r="F17" s="126">
        <v>118</v>
      </c>
      <c r="G17" s="46">
        <v>22</v>
      </c>
      <c r="H17" s="46">
        <f>D17*Константы!$C$11+E17*Константы!$C$12+F17*Константы!$C$13+G17*Константы!$C$14</f>
        <v>146</v>
      </c>
      <c r="I17" s="46">
        <f>IF(    ROUND(Константы!$C$9*(H17/MAX(Силовая!$H$8:$H$18)),0)&lt;=0,    Константы!$C$10,    ROUND(Константы!$C$9*(H17/MAX(Силовая!$H$8:$H$18)),0))</f>
        <v>125</v>
      </c>
      <c r="J17" s="104" t="s">
        <v>147</v>
      </c>
    </row>
    <row r="18" spans="1:10">
      <c r="A18" s="93">
        <v>11</v>
      </c>
      <c r="B18" s="108" t="s">
        <v>129</v>
      </c>
      <c r="C18" s="88">
        <v>2009</v>
      </c>
      <c r="D18" s="46">
        <v>29</v>
      </c>
      <c r="E18" s="46">
        <v>13</v>
      </c>
      <c r="F18" s="126">
        <v>100</v>
      </c>
      <c r="G18" s="46">
        <v>20</v>
      </c>
      <c r="H18" s="46">
        <f>D18*Константы!$C$11+E18*Константы!$C$12+F18*Константы!$C$13+G18*Константы!$C$14</f>
        <v>112</v>
      </c>
      <c r="I18" s="46">
        <f>IF(    ROUND(Константы!$C$9*(H18/MAX(Силовая!$H$8:$H$18)),0)&lt;=0,    Константы!$C$10,    ROUND(Константы!$C$9*(H18/MAX(Силовая!$H$8:$H$18)),0))</f>
        <v>96</v>
      </c>
      <c r="J18" s="104" t="s">
        <v>63</v>
      </c>
    </row>
    <row r="19" spans="1:10" ht="18" customHeight="1">
      <c r="A19" s="220" t="s">
        <v>215</v>
      </c>
      <c r="B19" s="221"/>
      <c r="C19" s="221"/>
      <c r="D19" s="221"/>
      <c r="E19" s="221"/>
      <c r="F19" s="221"/>
      <c r="G19" s="221"/>
      <c r="H19" s="221"/>
      <c r="I19" s="221"/>
      <c r="J19" s="36"/>
    </row>
    <row r="20" spans="1:10">
      <c r="A20" s="93">
        <v>1</v>
      </c>
      <c r="B20" s="109" t="s">
        <v>121</v>
      </c>
      <c r="C20" s="99">
        <v>2009</v>
      </c>
      <c r="D20" s="46">
        <v>60</v>
      </c>
      <c r="E20" s="126">
        <v>44</v>
      </c>
      <c r="F20" s="46">
        <v>130</v>
      </c>
      <c r="G20" s="46">
        <v>81</v>
      </c>
      <c r="H20" s="46">
        <f>D20*Константы!$C$11+E20*Константы!$C$12+F20*Константы!$C$13+G20*Константы!$C$14</f>
        <v>250</v>
      </c>
      <c r="I20" s="46">
        <f>IF(    ROUND(Константы!$C$9*(H20/MAX(Силовая!$H$20:$H$42)),0)&lt;=0,    Константы!$C$10,    ROUND(Константы!$C$9*(H20/MAX(Силовая!$H$20:$H$42)),0))</f>
        <v>200</v>
      </c>
      <c r="J20" s="104" t="s">
        <v>61</v>
      </c>
    </row>
    <row r="21" spans="1:10">
      <c r="A21" s="93">
        <v>2</v>
      </c>
      <c r="B21" s="109" t="s">
        <v>107</v>
      </c>
      <c r="C21" s="99">
        <v>2010</v>
      </c>
      <c r="D21" s="46">
        <v>46</v>
      </c>
      <c r="E21" s="46">
        <v>40</v>
      </c>
      <c r="F21" s="126">
        <v>142</v>
      </c>
      <c r="G21" s="46">
        <v>92</v>
      </c>
      <c r="H21" s="46">
        <f>D21*Константы!$C$11+E21*Константы!$C$12+F21*Константы!$C$13+G21*Константы!$C$14</f>
        <v>249</v>
      </c>
      <c r="I21" s="46">
        <f>IF(    ROUND(Константы!$C$9*(H21/MAX(Силовая!$H$20:$H$42)),0)&lt;=0,    Константы!$C$10,    ROUND(Константы!$C$9*(H21/MAX(Силовая!$H$20:$H$42)),0))</f>
        <v>199</v>
      </c>
      <c r="J21" s="104" t="s">
        <v>63</v>
      </c>
    </row>
    <row r="22" spans="1:10">
      <c r="A22" s="93">
        <v>3</v>
      </c>
      <c r="B22" s="109" t="s">
        <v>117</v>
      </c>
      <c r="C22" s="99">
        <v>2009</v>
      </c>
      <c r="D22" s="46">
        <v>59</v>
      </c>
      <c r="E22" s="126">
        <v>51</v>
      </c>
      <c r="F22" s="46">
        <v>143</v>
      </c>
      <c r="G22" s="46">
        <v>59</v>
      </c>
      <c r="H22" s="46">
        <f>D22*Константы!$C$11+E22*Константы!$C$12+F22*Константы!$C$13+G22*Константы!$C$14</f>
        <v>240.5</v>
      </c>
      <c r="I22" s="46">
        <f>IF(    ROUND(Константы!$C$9*(H22/MAX(Силовая!$H$20:$H$42)),0)&lt;=0,    Константы!$C$10,    ROUND(Константы!$C$9*(H22/MAX(Силовая!$H$20:$H$42)),0))</f>
        <v>192</v>
      </c>
      <c r="J22" s="104" t="s">
        <v>63</v>
      </c>
    </row>
    <row r="23" spans="1:10">
      <c r="A23" s="93">
        <v>4</v>
      </c>
      <c r="B23" s="109" t="s">
        <v>60</v>
      </c>
      <c r="C23" s="99">
        <v>2009</v>
      </c>
      <c r="D23" s="46">
        <v>58</v>
      </c>
      <c r="E23" s="126">
        <v>34</v>
      </c>
      <c r="F23" s="46">
        <v>124</v>
      </c>
      <c r="G23" s="46">
        <v>69</v>
      </c>
      <c r="H23" s="46">
        <f>D23*Константы!$C$11+E23*Константы!$C$12+F23*Константы!$C$13+G23*Константы!$C$14</f>
        <v>223</v>
      </c>
      <c r="I23" s="46">
        <f>IF(    ROUND(Константы!$C$9*(H23/MAX(Силовая!$H$20:$H$42)),0)&lt;=0,    Константы!$C$10,    ROUND(Константы!$C$9*(H23/MAX(Силовая!$H$20:$H$42)),0))</f>
        <v>178</v>
      </c>
      <c r="J23" s="104" t="s">
        <v>61</v>
      </c>
    </row>
    <row r="24" spans="1:10" ht="30">
      <c r="A24" s="93">
        <v>5</v>
      </c>
      <c r="B24" s="109" t="s">
        <v>43</v>
      </c>
      <c r="C24" s="99">
        <v>2010</v>
      </c>
      <c r="D24" s="46">
        <v>40</v>
      </c>
      <c r="E24" s="126">
        <v>48</v>
      </c>
      <c r="F24" s="46">
        <v>116</v>
      </c>
      <c r="G24" s="46">
        <v>77</v>
      </c>
      <c r="H24" s="46">
        <f>D24*Константы!$C$11+E24*Константы!$C$12+F24*Константы!$C$13+G24*Константы!$C$14</f>
        <v>223</v>
      </c>
      <c r="I24" s="46">
        <f>IF(    ROUND(Константы!$C$9*(H24/MAX(Силовая!$H$20:$H$42)),0)&lt;=0,    Константы!$C$10,    ROUND(Константы!$C$9*(H24/MAX(Силовая!$H$20:$H$42)),0))</f>
        <v>178</v>
      </c>
      <c r="J24" s="104" t="s">
        <v>147</v>
      </c>
    </row>
    <row r="25" spans="1:10">
      <c r="A25" s="93">
        <v>6</v>
      </c>
      <c r="B25" s="109" t="s">
        <v>100</v>
      </c>
      <c r="C25" s="99">
        <v>2010</v>
      </c>
      <c r="D25" s="46">
        <v>44</v>
      </c>
      <c r="E25" s="126">
        <v>28</v>
      </c>
      <c r="F25" s="46">
        <v>130</v>
      </c>
      <c r="G25" s="46">
        <v>73</v>
      </c>
      <c r="H25" s="46">
        <f>D25*Константы!$C$11+E25*Константы!$C$12+F25*Константы!$C$13+G25*Константы!$C$14</f>
        <v>210</v>
      </c>
      <c r="I25" s="46">
        <f>IF(    ROUND(Константы!$C$9*(H25/MAX(Силовая!$H$20:$H$42)),0)&lt;=0,    Константы!$C$10,    ROUND(Константы!$C$9*(H25/MAX(Силовая!$H$20:$H$42)),0))</f>
        <v>168</v>
      </c>
      <c r="J25" s="104" t="s">
        <v>62</v>
      </c>
    </row>
    <row r="26" spans="1:10">
      <c r="A26" s="93">
        <v>7</v>
      </c>
      <c r="B26" s="109" t="s">
        <v>99</v>
      </c>
      <c r="C26" s="99">
        <v>2010</v>
      </c>
      <c r="D26" s="46">
        <v>36</v>
      </c>
      <c r="E26" s="126">
        <v>52</v>
      </c>
      <c r="F26" s="46">
        <v>110</v>
      </c>
      <c r="G26" s="46">
        <v>61</v>
      </c>
      <c r="H26" s="46">
        <f>D26*Константы!$C$11+E26*Константы!$C$12+F26*Константы!$C$13+G26*Константы!$C$14</f>
        <v>204</v>
      </c>
      <c r="I26" s="46">
        <f>IF(    ROUND(Константы!$C$9*(H26/MAX(Силовая!$H$20:$H$42)),0)&lt;=0,    Константы!$C$10,    ROUND(Константы!$C$9*(H26/MAX(Силовая!$H$20:$H$42)),0))</f>
        <v>163</v>
      </c>
      <c r="J26" s="104" t="s">
        <v>63</v>
      </c>
    </row>
    <row r="27" spans="1:10">
      <c r="A27" s="93">
        <v>8</v>
      </c>
      <c r="B27" s="109" t="s">
        <v>192</v>
      </c>
      <c r="C27" s="99">
        <v>2009</v>
      </c>
      <c r="D27" s="46">
        <v>35</v>
      </c>
      <c r="E27" s="46">
        <v>32</v>
      </c>
      <c r="F27" s="126">
        <v>116</v>
      </c>
      <c r="G27" s="46">
        <v>45</v>
      </c>
      <c r="H27" s="46">
        <f>D27*Константы!$C$11+E27*Константы!$C$12+F27*Константы!$C$13+G27*Константы!$C$14</f>
        <v>170</v>
      </c>
      <c r="I27" s="46">
        <f>IF(    ROUND(Константы!$C$9*(H27/MAX(Силовая!$H$20:$H$42)),0)&lt;=0,    Константы!$C$10,    ROUND(Константы!$C$9*(H27/MAX(Силовая!$H$20:$H$42)),0))</f>
        <v>136</v>
      </c>
      <c r="J27" s="104" t="s">
        <v>62</v>
      </c>
    </row>
    <row r="28" spans="1:10" ht="30">
      <c r="A28" s="93">
        <v>9</v>
      </c>
      <c r="B28" s="108" t="s">
        <v>44</v>
      </c>
      <c r="C28" s="99">
        <v>2009</v>
      </c>
      <c r="D28" s="46">
        <v>23</v>
      </c>
      <c r="E28" s="126">
        <v>43</v>
      </c>
      <c r="F28" s="46">
        <v>133</v>
      </c>
      <c r="G28" s="46">
        <v>32</v>
      </c>
      <c r="H28" s="46">
        <f>D28*Константы!$C$11+E28*Константы!$C$12+F28*Константы!$C$13+G28*Константы!$C$14</f>
        <v>164.5</v>
      </c>
      <c r="I28" s="46">
        <f>IF(    ROUND(Константы!$C$9*(H28/MAX(Силовая!$H$20:$H$42)),0)&lt;=0,    Константы!$C$10,    ROUND(Константы!$C$9*(H28/MAX(Силовая!$H$20:$H$42)),0))</f>
        <v>132</v>
      </c>
      <c r="J28" s="104" t="s">
        <v>147</v>
      </c>
    </row>
    <row r="29" spans="1:10">
      <c r="A29" s="93">
        <v>10</v>
      </c>
      <c r="B29" s="109" t="s">
        <v>113</v>
      </c>
      <c r="C29" s="99">
        <v>2009</v>
      </c>
      <c r="D29" s="46">
        <v>20</v>
      </c>
      <c r="E29" s="46">
        <v>50</v>
      </c>
      <c r="F29" s="126">
        <v>125</v>
      </c>
      <c r="G29" s="46">
        <v>32</v>
      </c>
      <c r="H29" s="46">
        <f>D29*Константы!$C$11+E29*Константы!$C$12+F29*Константы!$C$13+G29*Константы!$C$14</f>
        <v>164.5</v>
      </c>
      <c r="I29" s="46">
        <f>IF(    ROUND(Константы!$C$9*(H29/MAX(Силовая!$H$20:$H$42)),0)&lt;=0,    Константы!$C$10,    ROUND(Константы!$C$9*(H29/MAX(Силовая!$H$20:$H$42)),0))</f>
        <v>132</v>
      </c>
      <c r="J29" s="104" t="s">
        <v>63</v>
      </c>
    </row>
    <row r="30" spans="1:10" ht="30">
      <c r="A30" s="93">
        <v>11</v>
      </c>
      <c r="B30" s="109" t="s">
        <v>103</v>
      </c>
      <c r="C30" s="99">
        <v>2010</v>
      </c>
      <c r="D30" s="46">
        <v>34</v>
      </c>
      <c r="E30" s="46">
        <v>40</v>
      </c>
      <c r="F30" s="126">
        <v>114</v>
      </c>
      <c r="G30" s="46">
        <v>31</v>
      </c>
      <c r="H30" s="46">
        <f>D30*Константы!$C$11+E30*Константы!$C$12+F30*Константы!$C$13+G30*Константы!$C$14</f>
        <v>162</v>
      </c>
      <c r="I30" s="46">
        <f>IF(    ROUND(Константы!$C$9*(H30/MAX(Силовая!$H$20:$H$42)),0)&lt;=0,    Константы!$C$10,    ROUND(Константы!$C$9*(H30/MAX(Силовая!$H$20:$H$42)),0))</f>
        <v>130</v>
      </c>
      <c r="J30" s="104" t="s">
        <v>147</v>
      </c>
    </row>
    <row r="31" spans="1:10" ht="30">
      <c r="A31" s="93">
        <v>12</v>
      </c>
      <c r="B31" s="109" t="s">
        <v>48</v>
      </c>
      <c r="C31" s="99">
        <v>2010</v>
      </c>
      <c r="D31" s="46">
        <v>25</v>
      </c>
      <c r="E31" s="46">
        <v>32</v>
      </c>
      <c r="F31" s="126">
        <v>109</v>
      </c>
      <c r="G31" s="46">
        <v>43</v>
      </c>
      <c r="H31" s="46">
        <f>D31*Константы!$C$11+E31*Константы!$C$12+F31*Константы!$C$13+G31*Константы!$C$14</f>
        <v>154.5</v>
      </c>
      <c r="I31" s="46">
        <f>IF(    ROUND(Константы!$C$9*(H31/MAX(Силовая!$H$20:$H$42)),0)&lt;=0,    Константы!$C$10,    ROUND(Константы!$C$9*(H31/MAX(Силовая!$H$20:$H$42)),0))</f>
        <v>124</v>
      </c>
      <c r="J31" s="104" t="s">
        <v>147</v>
      </c>
    </row>
    <row r="32" spans="1:10">
      <c r="A32" s="93">
        <v>13</v>
      </c>
      <c r="B32" s="109" t="s">
        <v>59</v>
      </c>
      <c r="C32" s="99">
        <v>2009</v>
      </c>
      <c r="D32" s="46">
        <v>33</v>
      </c>
      <c r="E32" s="46">
        <v>40</v>
      </c>
      <c r="F32" s="126">
        <v>76</v>
      </c>
      <c r="G32" s="46">
        <v>44</v>
      </c>
      <c r="H32" s="46">
        <f>D32*Константы!$C$11+E32*Константы!$C$12+F32*Константы!$C$13+G32*Константы!$C$14</f>
        <v>155</v>
      </c>
      <c r="I32" s="46">
        <f>IF(    ROUND(Константы!$C$9*(H32/MAX(Силовая!$H$20:$H$42)),0)&lt;=0,    Константы!$C$10,    ROUND(Константы!$C$9*(H32/MAX(Силовая!$H$20:$H$42)),0))</f>
        <v>124</v>
      </c>
      <c r="J32" s="104" t="s">
        <v>62</v>
      </c>
    </row>
    <row r="33" spans="1:10" ht="30">
      <c r="A33" s="93">
        <v>14</v>
      </c>
      <c r="B33" s="108" t="s">
        <v>112</v>
      </c>
      <c r="C33" s="99">
        <v>2010</v>
      </c>
      <c r="D33" s="46">
        <v>11</v>
      </c>
      <c r="E33" s="126">
        <v>34</v>
      </c>
      <c r="F33" s="46">
        <v>125</v>
      </c>
      <c r="G33" s="46">
        <v>30</v>
      </c>
      <c r="H33" s="46">
        <f>D33*Константы!$C$11+E33*Константы!$C$12+F33*Константы!$C$13+G33*Константы!$C$14</f>
        <v>137.5</v>
      </c>
      <c r="I33" s="46">
        <f>IF(    ROUND(Константы!$C$9*(H33/MAX(Силовая!$H$20:$H$42)),0)&lt;=0,    Константы!$C$10,    ROUND(Константы!$C$9*(H33/MAX(Силовая!$H$20:$H$42)),0))</f>
        <v>110</v>
      </c>
      <c r="J33" s="104" t="s">
        <v>147</v>
      </c>
    </row>
    <row r="34" spans="1:10">
      <c r="A34" s="93">
        <v>15</v>
      </c>
      <c r="B34" s="109" t="s">
        <v>151</v>
      </c>
      <c r="C34" s="99">
        <v>2010</v>
      </c>
      <c r="D34" s="46">
        <v>35</v>
      </c>
      <c r="E34" s="46">
        <v>18</v>
      </c>
      <c r="F34" s="126">
        <v>113</v>
      </c>
      <c r="G34" s="46">
        <v>21</v>
      </c>
      <c r="H34" s="46">
        <f>D34*Константы!$C$11+E34*Константы!$C$12+F34*Константы!$C$13+G34*Константы!$C$14</f>
        <v>130.5</v>
      </c>
      <c r="I34" s="46">
        <f>IF(    ROUND(Константы!$C$9*(H34/MAX(Силовая!$H$20:$H$42)),0)&lt;=0,    Константы!$C$10,    ROUND(Константы!$C$9*(H34/MAX(Силовая!$H$20:$H$42)),0))</f>
        <v>104</v>
      </c>
      <c r="J34" s="104" t="s">
        <v>40</v>
      </c>
    </row>
    <row r="35" spans="1:10" ht="30">
      <c r="A35" s="93">
        <v>16</v>
      </c>
      <c r="B35" s="108" t="s">
        <v>104</v>
      </c>
      <c r="C35" s="99">
        <v>2010</v>
      </c>
      <c r="D35" s="46">
        <v>18</v>
      </c>
      <c r="E35" s="46">
        <v>25</v>
      </c>
      <c r="F35" s="126">
        <v>117</v>
      </c>
      <c r="G35" s="46">
        <v>28</v>
      </c>
      <c r="H35" s="46">
        <f>D35*Константы!$C$11+E35*Константы!$C$12+F35*Константы!$C$13+G35*Константы!$C$14</f>
        <v>129.5</v>
      </c>
      <c r="I35" s="46">
        <f>IF(    ROUND(Константы!$C$9*(H35/MAX(Силовая!$H$20:$H$42)),0)&lt;=0,    Константы!$C$10,    ROUND(Константы!$C$9*(H35/MAX(Силовая!$H$20:$H$42)),0))</f>
        <v>104</v>
      </c>
      <c r="J35" s="104" t="s">
        <v>147</v>
      </c>
    </row>
    <row r="36" spans="1:10">
      <c r="A36" s="93">
        <v>17</v>
      </c>
      <c r="B36" s="109" t="s">
        <v>109</v>
      </c>
      <c r="C36" s="99">
        <v>2010</v>
      </c>
      <c r="D36" s="46">
        <v>18</v>
      </c>
      <c r="E36" s="126">
        <v>32</v>
      </c>
      <c r="F36" s="46">
        <v>100</v>
      </c>
      <c r="G36" s="46">
        <v>26</v>
      </c>
      <c r="H36" s="46">
        <f>D36*Константы!$C$11+E36*Константы!$C$12+F36*Константы!$C$13+G36*Константы!$C$14</f>
        <v>126</v>
      </c>
      <c r="I36" s="46">
        <f>IF(    ROUND(Константы!$C$9*(H36/MAX(Силовая!$H$20:$H$42)),0)&lt;=0,    Константы!$C$10,    ROUND(Константы!$C$9*(H36/MAX(Силовая!$H$20:$H$42)),0))</f>
        <v>101</v>
      </c>
      <c r="J36" s="104" t="s">
        <v>61</v>
      </c>
    </row>
    <row r="37" spans="1:10">
      <c r="A37" s="93">
        <v>19</v>
      </c>
      <c r="B37" s="108" t="s">
        <v>193</v>
      </c>
      <c r="C37" s="99">
        <v>2010</v>
      </c>
      <c r="D37" s="46">
        <v>30</v>
      </c>
      <c r="E37" s="46">
        <v>14</v>
      </c>
      <c r="F37" s="126">
        <v>105</v>
      </c>
      <c r="G37" s="46">
        <v>21</v>
      </c>
      <c r="H37" s="46">
        <f>D37*Константы!$C$11+E37*Константы!$C$12+F37*Константы!$C$13+G37*Константы!$C$14</f>
        <v>117.5</v>
      </c>
      <c r="I37" s="46">
        <f>IF(    ROUND(Константы!$C$9*(H37/MAX(Силовая!$H$20:$H$42)),0)&lt;=0,    Константы!$C$10,    ROUND(Константы!$C$9*(H37/MAX(Силовая!$H$20:$H$42)),0))</f>
        <v>94</v>
      </c>
      <c r="J37" s="104" t="s">
        <v>40</v>
      </c>
    </row>
    <row r="38" spans="1:10">
      <c r="A38" s="93">
        <v>20</v>
      </c>
      <c r="B38" s="108" t="s">
        <v>105</v>
      </c>
      <c r="C38" s="42">
        <v>2010</v>
      </c>
      <c r="D38" s="46">
        <v>13</v>
      </c>
      <c r="E38" s="46">
        <v>14</v>
      </c>
      <c r="F38" s="126">
        <v>92</v>
      </c>
      <c r="G38" s="46">
        <v>34</v>
      </c>
      <c r="H38" s="46">
        <f>D38*Константы!$C$11+E38*Константы!$C$12+F38*Константы!$C$13+G38*Константы!$C$14</f>
        <v>107</v>
      </c>
      <c r="I38" s="46">
        <f>IF(    ROUND(Константы!$C$9*(H38/MAX(Силовая!$H$20:$H$42)),0)&lt;=0,    Константы!$C$10,    ROUND(Константы!$C$9*(H38/MAX(Силовая!$H$20:$H$42)),0))</f>
        <v>86</v>
      </c>
      <c r="J38" s="107" t="s">
        <v>62</v>
      </c>
    </row>
    <row r="39" spans="1:10">
      <c r="A39" s="93">
        <v>21</v>
      </c>
      <c r="B39" s="109" t="s">
        <v>98</v>
      </c>
      <c r="C39" s="99">
        <v>2010</v>
      </c>
      <c r="D39" s="46">
        <v>6</v>
      </c>
      <c r="E39" s="46">
        <v>36</v>
      </c>
      <c r="F39" s="126">
        <v>107</v>
      </c>
      <c r="G39" s="46">
        <v>10</v>
      </c>
      <c r="H39" s="46">
        <f>D39*Константы!$C$11+E39*Константы!$C$12+F39*Константы!$C$13+G39*Константы!$C$14</f>
        <v>105.5</v>
      </c>
      <c r="I39" s="46">
        <f>IF(    ROUND(Константы!$C$9*(H39/MAX(Силовая!$H$20:$H$42)),0)&lt;=0,    Константы!$C$10,    ROUND(Константы!$C$9*(H39/MAX(Силовая!$H$20:$H$42)),0))</f>
        <v>84</v>
      </c>
      <c r="J39" s="104" t="s">
        <v>63</v>
      </c>
    </row>
    <row r="40" spans="1:10">
      <c r="A40" s="93">
        <v>22</v>
      </c>
      <c r="B40" s="108" t="s">
        <v>190</v>
      </c>
      <c r="C40" s="99">
        <v>2010</v>
      </c>
      <c r="D40" s="46">
        <v>3</v>
      </c>
      <c r="E40" s="46">
        <v>27</v>
      </c>
      <c r="F40" s="126">
        <v>96</v>
      </c>
      <c r="G40" s="46">
        <v>14</v>
      </c>
      <c r="H40" s="46">
        <f>D40*Константы!$C$11+E40*Константы!$C$12+F40*Константы!$C$13+G40*Константы!$C$14</f>
        <v>92</v>
      </c>
      <c r="I40" s="46">
        <f>IF(    ROUND(Константы!$C$9*(H40/MAX(Силовая!$H$20:$H$42)),0)&lt;=0,    Константы!$C$10,    ROUND(Константы!$C$9*(H40/MAX(Силовая!$H$20:$H$42)),0))</f>
        <v>74</v>
      </c>
      <c r="J40" s="104" t="s">
        <v>62</v>
      </c>
    </row>
    <row r="41" spans="1:10">
      <c r="A41" s="93">
        <v>23</v>
      </c>
      <c r="B41" s="109" t="s">
        <v>96</v>
      </c>
      <c r="C41" s="99">
        <v>2010</v>
      </c>
      <c r="D41" s="46">
        <v>0</v>
      </c>
      <c r="E41" s="46">
        <v>31</v>
      </c>
      <c r="F41" s="126">
        <v>75</v>
      </c>
      <c r="G41" s="46">
        <v>3</v>
      </c>
      <c r="H41" s="46">
        <f>D41*Константы!$C$11+E41*Константы!$C$12+F41*Константы!$C$13+G41*Константы!$C$14</f>
        <v>71.5</v>
      </c>
      <c r="I41" s="46">
        <f>IF(    ROUND(Константы!$C$9*(H41/MAX(Силовая!$H$20:$H$42)),0)&lt;=0,    Константы!$C$10,    ROUND(Константы!$C$9*(H41/MAX(Силовая!$H$20:$H$42)),0))</f>
        <v>57</v>
      </c>
      <c r="J41" s="104" t="s">
        <v>61</v>
      </c>
    </row>
    <row r="42" spans="1:10">
      <c r="A42" s="93">
        <v>24</v>
      </c>
      <c r="B42" s="109" t="s">
        <v>189</v>
      </c>
      <c r="C42" s="99">
        <v>2010</v>
      </c>
      <c r="D42" s="46">
        <v>4</v>
      </c>
      <c r="E42" s="46">
        <v>12</v>
      </c>
      <c r="F42" s="126">
        <v>89</v>
      </c>
      <c r="G42" s="46">
        <v>9</v>
      </c>
      <c r="H42" s="46">
        <f>D42*Константы!$C$11+E42*Константы!$C$12+F42*Константы!$C$13+G42*Константы!$C$14</f>
        <v>69.5</v>
      </c>
      <c r="I42" s="46">
        <f>IF(    ROUND(Константы!$C$9*(H42/MAX(Силовая!$H$20:$H$42)),0)&lt;=0,    Константы!$C$10,    ROUND(Константы!$C$9*(H42/MAX(Силовая!$H$20:$H$42)),0))</f>
        <v>56</v>
      </c>
      <c r="J42" s="104" t="s">
        <v>63</v>
      </c>
    </row>
    <row r="43" spans="1:10" ht="18" customHeight="1">
      <c r="A43" s="220" t="s">
        <v>206</v>
      </c>
      <c r="B43" s="221"/>
      <c r="C43" s="221"/>
      <c r="D43" s="221"/>
      <c r="E43" s="221"/>
      <c r="F43" s="221"/>
      <c r="G43" s="221"/>
      <c r="H43" s="221"/>
      <c r="I43" s="221"/>
      <c r="J43" s="36"/>
    </row>
    <row r="44" spans="1:10" ht="15.75">
      <c r="A44" s="94">
        <v>1</v>
      </c>
      <c r="B44" s="109" t="s">
        <v>199</v>
      </c>
      <c r="C44" s="119">
        <v>2007</v>
      </c>
      <c r="D44" s="46">
        <v>85</v>
      </c>
      <c r="E44" s="46">
        <v>57</v>
      </c>
      <c r="F44" s="126">
        <v>126</v>
      </c>
      <c r="G44" s="46">
        <v>102</v>
      </c>
      <c r="H44" s="46">
        <f>D44*Константы!$C$11+E44*Константы!$C$12+F44*Константы!$C$13+G44*Константы!$C$14</f>
        <v>307</v>
      </c>
      <c r="I44" s="46">
        <f>IF(    ROUND(Константы!$C$9*(H44/MAX(Силовая!$H$44:$H$70)),0)&lt;=0,    Константы!$C$10,    ROUND(Константы!$C$9*(H44/MAX(Силовая!$H$44:$H$70)),0))</f>
        <v>200</v>
      </c>
      <c r="J44" s="118" t="s">
        <v>63</v>
      </c>
    </row>
    <row r="45" spans="1:10" ht="15.75">
      <c r="A45" s="94">
        <v>2</v>
      </c>
      <c r="B45" s="109" t="s">
        <v>123</v>
      </c>
      <c r="C45" s="119">
        <v>2007</v>
      </c>
      <c r="D45" s="46">
        <v>80</v>
      </c>
      <c r="E45" s="46">
        <v>33</v>
      </c>
      <c r="F45" s="126">
        <v>110</v>
      </c>
      <c r="G45" s="46">
        <v>116</v>
      </c>
      <c r="H45" s="46">
        <f>D45*Константы!$C$11+E45*Константы!$C$12+F45*Константы!$C$13+G45*Константы!$C$14</f>
        <v>284</v>
      </c>
      <c r="I45" s="46">
        <f>IF(    ROUND(Константы!$C$9*(H45/MAX(Силовая!$H$44:$H$70)),0)&lt;=0,    Константы!$C$10,    ROUND(Константы!$C$9*(H45/MAX(Силовая!$H$44:$H$70)),0))</f>
        <v>185</v>
      </c>
      <c r="J45" s="118" t="s">
        <v>63</v>
      </c>
    </row>
    <row r="46" spans="1:10" ht="15.75">
      <c r="A46" s="94">
        <v>3</v>
      </c>
      <c r="B46" s="109" t="s">
        <v>196</v>
      </c>
      <c r="C46" s="119">
        <v>2007</v>
      </c>
      <c r="D46" s="46">
        <v>60</v>
      </c>
      <c r="E46" s="46">
        <v>64</v>
      </c>
      <c r="F46" s="126">
        <v>117</v>
      </c>
      <c r="G46" s="46">
        <v>89</v>
      </c>
      <c r="H46" s="46">
        <f>D46*Константы!$C$11+E46*Константы!$C$12+F46*Константы!$C$13+G46*Константы!$C$14</f>
        <v>271.5</v>
      </c>
      <c r="I46" s="46">
        <f>IF(    ROUND(Константы!$C$9*(H46/MAX(Силовая!$H$44:$H$70)),0)&lt;=0,    Константы!$C$10,    ROUND(Константы!$C$9*(H46/MAX(Силовая!$H$44:$H$70)),0))</f>
        <v>177</v>
      </c>
      <c r="J46" s="118" t="s">
        <v>63</v>
      </c>
    </row>
    <row r="47" spans="1:10" ht="15.75">
      <c r="A47" s="94">
        <v>4</v>
      </c>
      <c r="B47" s="109" t="s">
        <v>70</v>
      </c>
      <c r="C47" s="119">
        <v>2008</v>
      </c>
      <c r="D47" s="46">
        <v>63</v>
      </c>
      <c r="E47" s="46">
        <v>48</v>
      </c>
      <c r="F47" s="126">
        <v>106</v>
      </c>
      <c r="G47" s="46">
        <v>99</v>
      </c>
      <c r="H47" s="46">
        <f>D47*Константы!$C$11+E47*Константы!$C$12+F47*Константы!$C$13+G47*Константы!$C$14</f>
        <v>263</v>
      </c>
      <c r="I47" s="46">
        <f>IF(    ROUND(Константы!$C$9*(H47/MAX(Силовая!$H$44:$H$70)),0)&lt;=0,    Константы!$C$10,    ROUND(Константы!$C$9*(H47/MAX(Силовая!$H$44:$H$70)),0))</f>
        <v>171</v>
      </c>
      <c r="J47" s="118" t="s">
        <v>63</v>
      </c>
    </row>
    <row r="48" spans="1:10">
      <c r="A48" s="93">
        <v>4</v>
      </c>
      <c r="B48" s="109" t="s">
        <v>58</v>
      </c>
      <c r="C48" s="119">
        <v>2008</v>
      </c>
      <c r="D48" s="46">
        <v>57</v>
      </c>
      <c r="E48" s="46">
        <v>54</v>
      </c>
      <c r="F48" s="126">
        <v>128</v>
      </c>
      <c r="G48" s="46">
        <v>87</v>
      </c>
      <c r="H48" s="46">
        <f>D48*Константы!$C$11+E48*Константы!$C$12+F48*Константы!$C$13+G48*Константы!$C$14</f>
        <v>262</v>
      </c>
      <c r="I48" s="46">
        <f>IF(    ROUND(Константы!$C$9*(H48/MAX(Силовая!$H$44:$H$70)),0)&lt;=0,    Константы!$C$10,    ROUND(Константы!$C$9*(H48/MAX(Силовая!$H$44:$H$70)),0))</f>
        <v>171</v>
      </c>
      <c r="J48" s="118" t="s">
        <v>63</v>
      </c>
    </row>
    <row r="49" spans="1:10" ht="30">
      <c r="A49" s="94">
        <v>5</v>
      </c>
      <c r="B49" s="109" t="s">
        <v>42</v>
      </c>
      <c r="C49" s="119">
        <v>2008</v>
      </c>
      <c r="D49" s="46">
        <v>80</v>
      </c>
      <c r="E49" s="46">
        <v>39</v>
      </c>
      <c r="F49" s="126">
        <v>127</v>
      </c>
      <c r="G49" s="46">
        <v>78</v>
      </c>
      <c r="H49" s="46">
        <f>D49*Константы!$C$11+E49*Константы!$C$12+F49*Константы!$C$13+G49*Константы!$C$14</f>
        <v>260.5</v>
      </c>
      <c r="I49" s="46">
        <f>IF(    ROUND(Константы!$C$9*(H49/MAX(Силовая!$H$44:$H$70)),0)&lt;=0,    Константы!$C$10,    ROUND(Константы!$C$9*(H49/MAX(Силовая!$H$44:$H$70)),0))</f>
        <v>170</v>
      </c>
      <c r="J49" s="118" t="s">
        <v>147</v>
      </c>
    </row>
    <row r="50" spans="1:10" ht="30">
      <c r="A50" s="94">
        <v>6</v>
      </c>
      <c r="B50" s="109" t="s">
        <v>37</v>
      </c>
      <c r="C50" s="105">
        <v>2007</v>
      </c>
      <c r="D50" s="46">
        <v>57</v>
      </c>
      <c r="E50" s="46">
        <v>57</v>
      </c>
      <c r="F50" s="126">
        <v>115</v>
      </c>
      <c r="G50" s="46">
        <v>75</v>
      </c>
      <c r="H50" s="46">
        <f>D50*Константы!$C$11+E50*Константы!$C$12+F50*Константы!$C$13+G50*Константы!$C$14</f>
        <v>246.5</v>
      </c>
      <c r="I50" s="46">
        <f>IF(    ROUND(Константы!$C$9*(H50/MAX(Силовая!$H$44:$H$70)),0)&lt;=0,    Константы!$C$10,    ROUND(Константы!$C$9*(H50/MAX(Силовая!$H$44:$H$70)),0))</f>
        <v>161</v>
      </c>
      <c r="J50" s="118" t="s">
        <v>147</v>
      </c>
    </row>
    <row r="51" spans="1:10" ht="15.75">
      <c r="A51" s="94">
        <v>7</v>
      </c>
      <c r="B51" s="109" t="s">
        <v>120</v>
      </c>
      <c r="C51" s="111">
        <v>2008</v>
      </c>
      <c r="D51" s="46">
        <v>44</v>
      </c>
      <c r="E51" s="46">
        <v>48</v>
      </c>
      <c r="F51" s="126">
        <v>125</v>
      </c>
      <c r="G51" s="46">
        <v>67</v>
      </c>
      <c r="H51" s="46">
        <f>D51*Константы!$C$11+E51*Константы!$C$12+F51*Константы!$C$13+G51*Константы!$C$14</f>
        <v>221.5</v>
      </c>
      <c r="I51" s="46">
        <f>IF(    ROUND(Константы!$C$9*(H51/MAX(Силовая!$H$44:$H$70)),0)&lt;=0,    Константы!$C$10,    ROUND(Константы!$C$9*(H51/MAX(Силовая!$H$44:$H$70)),0))</f>
        <v>144</v>
      </c>
      <c r="J51" s="118" t="s">
        <v>62</v>
      </c>
    </row>
    <row r="52" spans="1:10" ht="30">
      <c r="A52" s="94">
        <v>7</v>
      </c>
      <c r="B52" s="109" t="s">
        <v>50</v>
      </c>
      <c r="C52" s="119">
        <v>2007</v>
      </c>
      <c r="D52" s="46">
        <v>57</v>
      </c>
      <c r="E52" s="46">
        <v>34</v>
      </c>
      <c r="F52" s="126">
        <v>127</v>
      </c>
      <c r="G52" s="46">
        <v>66</v>
      </c>
      <c r="H52" s="46">
        <f>D52*Константы!$C$11+E52*Константы!$C$12+F52*Константы!$C$13+G52*Константы!$C$14</f>
        <v>220.5</v>
      </c>
      <c r="I52" s="46">
        <f>IF(    ROUND(Константы!$C$9*(H52/MAX(Силовая!$H$44:$H$70)),0)&lt;=0,    Константы!$C$10,    ROUND(Константы!$C$9*(H52/MAX(Силовая!$H$44:$H$70)),0))</f>
        <v>144</v>
      </c>
      <c r="J52" s="118" t="s">
        <v>147</v>
      </c>
    </row>
    <row r="53" spans="1:10" ht="30">
      <c r="A53" s="94">
        <v>8</v>
      </c>
      <c r="B53" s="109" t="s">
        <v>67</v>
      </c>
      <c r="C53" s="110">
        <v>2007</v>
      </c>
      <c r="D53" s="46">
        <v>52</v>
      </c>
      <c r="E53" s="46">
        <v>44</v>
      </c>
      <c r="F53" s="126">
        <v>120</v>
      </c>
      <c r="G53" s="46">
        <v>58</v>
      </c>
      <c r="H53" s="46">
        <f>D53*Константы!$C$11+E53*Константы!$C$12+F53*Константы!$C$13+G53*Константы!$C$14</f>
        <v>214</v>
      </c>
      <c r="I53" s="46">
        <f>IF(    ROUND(Константы!$C$9*(H53/MAX(Силовая!$H$44:$H$70)),0)&lt;=0,    Константы!$C$10,    ROUND(Константы!$C$9*(H53/MAX(Силовая!$H$44:$H$70)),0))</f>
        <v>139</v>
      </c>
      <c r="J53" s="118" t="s">
        <v>147</v>
      </c>
    </row>
    <row r="54" spans="1:10" ht="15.75">
      <c r="A54" s="94">
        <v>9</v>
      </c>
      <c r="B54" s="109" t="s">
        <v>124</v>
      </c>
      <c r="C54" s="111">
        <v>2007</v>
      </c>
      <c r="D54" s="46">
        <v>40</v>
      </c>
      <c r="E54" s="46">
        <v>49</v>
      </c>
      <c r="F54" s="126">
        <v>101</v>
      </c>
      <c r="G54" s="46">
        <v>69</v>
      </c>
      <c r="H54" s="46">
        <f>D54*Константы!$C$11+E54*Константы!$C$12+F54*Константы!$C$13+G54*Константы!$C$14</f>
        <v>208.5</v>
      </c>
      <c r="I54" s="46">
        <f>IF(    ROUND(Константы!$C$9*(H54/MAX(Силовая!$H$44:$H$70)),0)&lt;=0,    Константы!$C$10,    ROUND(Константы!$C$9*(H54/MAX(Силовая!$H$44:$H$70)),0))</f>
        <v>136</v>
      </c>
      <c r="J54" s="118" t="s">
        <v>63</v>
      </c>
    </row>
    <row r="55" spans="1:10" ht="15.75">
      <c r="A55" s="94">
        <v>10</v>
      </c>
      <c r="B55" s="109" t="s">
        <v>116</v>
      </c>
      <c r="C55" s="119">
        <v>2008</v>
      </c>
      <c r="D55" s="46">
        <v>50</v>
      </c>
      <c r="E55" s="46">
        <v>34</v>
      </c>
      <c r="F55" s="126">
        <v>115</v>
      </c>
      <c r="G55" s="46">
        <v>65</v>
      </c>
      <c r="H55" s="46">
        <f>D55*Константы!$C$11+E55*Константы!$C$12+F55*Константы!$C$13+G55*Константы!$C$14</f>
        <v>206.5</v>
      </c>
      <c r="I55" s="46">
        <f>IF(    ROUND(Константы!$C$9*(H55/MAX(Силовая!$H$44:$H$70)),0)&lt;=0,    Константы!$C$10,    ROUND(Константы!$C$9*(H55/MAX(Силовая!$H$44:$H$70)),0))</f>
        <v>135</v>
      </c>
      <c r="J55" s="118" t="s">
        <v>63</v>
      </c>
    </row>
    <row r="56" spans="1:10" ht="30">
      <c r="A56" s="93">
        <v>11</v>
      </c>
      <c r="B56" s="109" t="s">
        <v>119</v>
      </c>
      <c r="C56" s="119">
        <v>2008</v>
      </c>
      <c r="D56" s="46">
        <v>44</v>
      </c>
      <c r="E56" s="46">
        <v>40</v>
      </c>
      <c r="F56" s="126">
        <v>94</v>
      </c>
      <c r="G56" s="46">
        <v>62</v>
      </c>
      <c r="H56" s="46">
        <f>D56*Константы!$C$11+E56*Константы!$C$12+F56*Константы!$C$13+G56*Константы!$C$14</f>
        <v>193</v>
      </c>
      <c r="I56" s="46">
        <f>IF(    ROUND(Константы!$C$9*(H56/MAX(Силовая!$H$44:$H$70)),0)&lt;=0,    Константы!$C$10,    ROUND(Константы!$C$9*(H56/MAX(Силовая!$H$44:$H$70)),0))</f>
        <v>126</v>
      </c>
      <c r="J56" s="118" t="s">
        <v>147</v>
      </c>
    </row>
    <row r="57" spans="1:10" ht="30">
      <c r="A57" s="94">
        <v>12</v>
      </c>
      <c r="B57" s="109" t="s">
        <v>56</v>
      </c>
      <c r="C57" s="119">
        <v>2008</v>
      </c>
      <c r="D57" s="46">
        <v>33</v>
      </c>
      <c r="E57" s="46">
        <v>53</v>
      </c>
      <c r="F57" s="126">
        <v>106</v>
      </c>
      <c r="G57" s="46">
        <v>53</v>
      </c>
      <c r="H57" s="46">
        <f>D57*Константы!$C$11+E57*Константы!$C$12+F57*Константы!$C$13+G57*Константы!$C$14</f>
        <v>192</v>
      </c>
      <c r="I57" s="46">
        <f>IF(    ROUND(Константы!$C$9*(H57/MAX(Силовая!$H$44:$H$70)),0)&lt;=0,    Константы!$C$10,    ROUND(Константы!$C$9*(H57/MAX(Силовая!$H$44:$H$70)),0))</f>
        <v>125</v>
      </c>
      <c r="J57" s="118" t="s">
        <v>147</v>
      </c>
    </row>
    <row r="58" spans="1:10" ht="15.75">
      <c r="A58" s="94">
        <v>13</v>
      </c>
      <c r="B58" s="109" t="s">
        <v>195</v>
      </c>
      <c r="C58" s="119">
        <v>2007</v>
      </c>
      <c r="D58" s="46">
        <v>75</v>
      </c>
      <c r="E58" s="46">
        <v>27</v>
      </c>
      <c r="F58" s="126">
        <v>85</v>
      </c>
      <c r="G58" s="46">
        <v>45</v>
      </c>
      <c r="H58" s="46">
        <f>D58*Константы!$C$11+E58*Константы!$C$12+F58*Константы!$C$13+G58*Константы!$C$14</f>
        <v>189.5</v>
      </c>
      <c r="I58" s="46">
        <f>IF(    ROUND(Константы!$C$9*(H58/MAX(Силовая!$H$44:$H$70)),0)&lt;=0,    Константы!$C$10,    ROUND(Константы!$C$9*(H58/MAX(Силовая!$H$44:$H$70)),0))</f>
        <v>123</v>
      </c>
      <c r="J58" s="118" t="s">
        <v>40</v>
      </c>
    </row>
    <row r="59" spans="1:10" ht="15.75">
      <c r="A59" s="94">
        <v>14</v>
      </c>
      <c r="B59" s="109" t="s">
        <v>125</v>
      </c>
      <c r="C59" s="119">
        <v>2007</v>
      </c>
      <c r="D59" s="46">
        <v>34</v>
      </c>
      <c r="E59" s="46">
        <v>39</v>
      </c>
      <c r="F59" s="126">
        <v>105</v>
      </c>
      <c r="G59" s="46">
        <v>64</v>
      </c>
      <c r="H59" s="46">
        <f>D59*Константы!$C$11+E59*Константы!$C$12+F59*Константы!$C$13+G59*Константы!$C$14</f>
        <v>189.5</v>
      </c>
      <c r="I59" s="46">
        <f>IF(    ROUND(Константы!$C$9*(H59/MAX(Силовая!$H$44:$H$70)),0)&lt;=0,    Константы!$C$10,    ROUND(Константы!$C$9*(H59/MAX(Силовая!$H$44:$H$70)),0))</f>
        <v>123</v>
      </c>
      <c r="J59" s="118" t="s">
        <v>63</v>
      </c>
    </row>
    <row r="60" spans="1:10" ht="30">
      <c r="A60" s="94">
        <v>15</v>
      </c>
      <c r="B60" s="109" t="s">
        <v>49</v>
      </c>
      <c r="C60" s="110">
        <v>2007</v>
      </c>
      <c r="D60" s="46">
        <v>34</v>
      </c>
      <c r="E60" s="46">
        <v>50</v>
      </c>
      <c r="F60" s="126">
        <v>110</v>
      </c>
      <c r="G60" s="46">
        <v>48</v>
      </c>
      <c r="H60" s="46">
        <f>D60*Константы!$C$11+E60*Константы!$C$12+F60*Константы!$C$13+G60*Константы!$C$14</f>
        <v>187</v>
      </c>
      <c r="I60" s="46">
        <f>IF(    ROUND(Константы!$C$9*(H60/MAX(Силовая!$H$44:$H$70)),0)&lt;=0,    Константы!$C$10,    ROUND(Константы!$C$9*(H60/MAX(Силовая!$H$44:$H$70)),0))</f>
        <v>122</v>
      </c>
      <c r="J60" s="118" t="s">
        <v>147</v>
      </c>
    </row>
    <row r="61" spans="1:10" ht="15.75">
      <c r="A61" s="94">
        <v>16</v>
      </c>
      <c r="B61" s="109" t="s">
        <v>198</v>
      </c>
      <c r="C61" s="111">
        <v>2007</v>
      </c>
      <c r="D61" s="46">
        <v>33</v>
      </c>
      <c r="E61" s="46">
        <v>45</v>
      </c>
      <c r="F61" s="126">
        <v>108</v>
      </c>
      <c r="G61" s="46">
        <v>44</v>
      </c>
      <c r="H61" s="46">
        <f>D61*Константы!$C$11+E61*Константы!$C$12+F61*Константы!$C$13+G61*Константы!$C$14</f>
        <v>176</v>
      </c>
      <c r="I61" s="46">
        <f>IF(    ROUND(Константы!$C$9*(H61/MAX(Силовая!$H$44:$H$70)),0)&lt;=0,    Константы!$C$10,    ROUND(Константы!$C$9*(H61/MAX(Силовая!$H$44:$H$70)),0))</f>
        <v>115</v>
      </c>
      <c r="J61" s="118" t="s">
        <v>62</v>
      </c>
    </row>
    <row r="62" spans="1:10" ht="15.75">
      <c r="A62" s="94">
        <v>18</v>
      </c>
      <c r="B62" s="109" t="s">
        <v>118</v>
      </c>
      <c r="C62" s="119">
        <v>2008</v>
      </c>
      <c r="D62" s="46">
        <v>24</v>
      </c>
      <c r="E62" s="46">
        <v>41</v>
      </c>
      <c r="F62" s="126">
        <v>106</v>
      </c>
      <c r="G62" s="46">
        <v>36</v>
      </c>
      <c r="H62" s="46">
        <f>D62*Константы!$C$11+E62*Константы!$C$12+F62*Константы!$C$13+G62*Константы!$C$14</f>
        <v>154</v>
      </c>
      <c r="I62" s="46">
        <f>IF(    ROUND(Константы!$C$9*(H62/MAX(Силовая!$H$44:$H$70)),0)&lt;=0,    Константы!$C$10,    ROUND(Константы!$C$9*(H62/MAX(Силовая!$H$44:$H$70)),0))</f>
        <v>100</v>
      </c>
      <c r="J62" s="118" t="s">
        <v>62</v>
      </c>
    </row>
    <row r="63" spans="1:10" ht="15.75">
      <c r="A63" s="94">
        <v>19</v>
      </c>
      <c r="B63" s="109" t="s">
        <v>122</v>
      </c>
      <c r="C63" s="122">
        <v>2007</v>
      </c>
      <c r="D63" s="46">
        <v>20</v>
      </c>
      <c r="E63" s="46">
        <v>28</v>
      </c>
      <c r="F63" s="126">
        <v>100</v>
      </c>
      <c r="G63" s="46">
        <v>51</v>
      </c>
      <c r="H63" s="46">
        <f>D63*Константы!$C$11+E63*Константы!$C$12+F63*Константы!$C$13+G63*Константы!$C$14</f>
        <v>149</v>
      </c>
      <c r="I63" s="46">
        <f>IF(    ROUND(Константы!$C$9*(H63/MAX(Силовая!$H$44:$H$70)),0)&lt;=0,    Константы!$C$10,    ROUND(Константы!$C$9*(H63/MAX(Силовая!$H$44:$H$70)),0))</f>
        <v>97</v>
      </c>
      <c r="J63" s="118" t="s">
        <v>62</v>
      </c>
    </row>
    <row r="64" spans="1:10" ht="30">
      <c r="A64" s="94">
        <v>20</v>
      </c>
      <c r="B64" s="109" t="s">
        <v>126</v>
      </c>
      <c r="C64" s="122">
        <v>2007</v>
      </c>
      <c r="D64" s="46">
        <v>23</v>
      </c>
      <c r="E64" s="46">
        <v>15</v>
      </c>
      <c r="F64" s="126">
        <v>86</v>
      </c>
      <c r="G64" s="46">
        <v>66</v>
      </c>
      <c r="H64" s="46">
        <f>D64*Константы!$C$11+E64*Константы!$C$12+F64*Константы!$C$13+G64*Константы!$C$14</f>
        <v>147</v>
      </c>
      <c r="I64" s="46">
        <f>IF(    ROUND(Константы!$C$9*(H64/MAX(Силовая!$H$44:$H$70)),0)&lt;=0,    Константы!$C$10,    ROUND(Константы!$C$9*(H64/MAX(Силовая!$H$44:$H$70)),0))</f>
        <v>96</v>
      </c>
      <c r="J64" s="118" t="s">
        <v>147</v>
      </c>
    </row>
    <row r="65" spans="1:10" ht="30">
      <c r="A65" s="94">
        <v>21</v>
      </c>
      <c r="B65" s="109" t="s">
        <v>45</v>
      </c>
      <c r="C65" s="99">
        <v>2007</v>
      </c>
      <c r="D65" s="46">
        <v>31</v>
      </c>
      <c r="E65" s="46">
        <v>30</v>
      </c>
      <c r="F65" s="126">
        <v>101</v>
      </c>
      <c r="G65" s="46">
        <v>24</v>
      </c>
      <c r="H65" s="46">
        <f>D65*Константы!$C$11+E65*Константы!$C$12+F65*Константы!$C$13+G65*Константы!$C$14</f>
        <v>135.5</v>
      </c>
      <c r="I65" s="46">
        <f>IF(    ROUND(Константы!$C$9*(H65/MAX(Силовая!$H$44:$H$70)),0)&lt;=0,    Константы!$C$10,    ROUND(Константы!$C$9*(H65/MAX(Силовая!$H$44:$H$70)),0))</f>
        <v>88</v>
      </c>
      <c r="J65" s="118" t="s">
        <v>147</v>
      </c>
    </row>
    <row r="66" spans="1:10" ht="15.75">
      <c r="A66" s="94">
        <v>22</v>
      </c>
      <c r="B66" s="109" t="s">
        <v>68</v>
      </c>
      <c r="C66" s="122">
        <v>2007</v>
      </c>
      <c r="D66" s="46">
        <v>20</v>
      </c>
      <c r="E66" s="46">
        <v>26</v>
      </c>
      <c r="F66" s="126">
        <v>99</v>
      </c>
      <c r="G66" s="46">
        <v>35</v>
      </c>
      <c r="H66" s="46">
        <f>D66*Константы!$C$11+E66*Константы!$C$12+F66*Константы!$C$13+G66*Константы!$C$14</f>
        <v>130.5</v>
      </c>
      <c r="I66" s="46">
        <f>IF(    ROUND(Константы!$C$9*(H66/MAX(Силовая!$H$44:$H$70)),0)&lt;=0,    Константы!$C$10,    ROUND(Константы!$C$9*(H66/MAX(Силовая!$H$44:$H$70)),0))</f>
        <v>85</v>
      </c>
      <c r="J66" s="118" t="s">
        <v>63</v>
      </c>
    </row>
    <row r="67" spans="1:10" ht="15.75">
      <c r="A67" s="94">
        <v>23</v>
      </c>
      <c r="B67" s="109" t="s">
        <v>115</v>
      </c>
      <c r="C67" s="122">
        <v>2008</v>
      </c>
      <c r="D67" s="46">
        <v>23</v>
      </c>
      <c r="E67" s="46">
        <v>18</v>
      </c>
      <c r="F67" s="126">
        <v>89</v>
      </c>
      <c r="G67" s="46">
        <v>45</v>
      </c>
      <c r="H67" s="46">
        <f>D67*Константы!$C$11+E67*Константы!$C$12+F67*Константы!$C$13+G67*Константы!$C$14</f>
        <v>130.5</v>
      </c>
      <c r="I67" s="46">
        <f>IF(    ROUND(Константы!$C$9*(H67/MAX(Силовая!$H$44:$H$70)),0)&lt;=0,    Константы!$C$10,    ROUND(Константы!$C$9*(H67/MAX(Силовая!$H$44:$H$70)),0))</f>
        <v>85</v>
      </c>
      <c r="J67" s="118" t="s">
        <v>63</v>
      </c>
    </row>
    <row r="68" spans="1:10" ht="15.75">
      <c r="A68" s="94">
        <v>24</v>
      </c>
      <c r="B68" s="109" t="s">
        <v>57</v>
      </c>
      <c r="C68" s="102">
        <v>2008</v>
      </c>
      <c r="D68" s="46">
        <v>19</v>
      </c>
      <c r="E68" s="46">
        <v>23</v>
      </c>
      <c r="F68" s="126">
        <v>84</v>
      </c>
      <c r="G68" s="46">
        <v>19</v>
      </c>
      <c r="H68" s="46">
        <f>D68*Константы!$C$11+E68*Константы!$C$12+F68*Константы!$C$13+G68*Константы!$C$14</f>
        <v>103</v>
      </c>
      <c r="I68" s="46">
        <f>IF(    ROUND(Константы!$C$9*(H68/MAX(Силовая!$H$44:$H$70)),0)&lt;=0,    Константы!$C$10,    ROUND(Константы!$C$9*(H68/MAX(Силовая!$H$44:$H$70)),0))</f>
        <v>67</v>
      </c>
      <c r="J68" s="118" t="s">
        <v>61</v>
      </c>
    </row>
    <row r="69" spans="1:10" ht="15.75">
      <c r="A69" s="94">
        <v>25</v>
      </c>
      <c r="B69" s="109" t="s">
        <v>201</v>
      </c>
      <c r="C69" s="122">
        <v>2008</v>
      </c>
      <c r="D69" s="46">
        <v>7</v>
      </c>
      <c r="E69" s="46">
        <v>22</v>
      </c>
      <c r="F69" s="126">
        <v>86</v>
      </c>
      <c r="G69" s="46">
        <v>22</v>
      </c>
      <c r="H69" s="46">
        <f>D69*Константы!$C$11+E69*Константы!$C$12+F69*Константы!$C$13+G69*Константы!$C$14</f>
        <v>94</v>
      </c>
      <c r="I69" s="46">
        <f>IF(    ROUND(Константы!$C$9*(H69/MAX(Силовая!$H$44:$H$70)),0)&lt;=0,    Константы!$C$10,    ROUND(Константы!$C$9*(H69/MAX(Силовая!$H$44:$H$70)),0))</f>
        <v>61</v>
      </c>
      <c r="J69" s="118" t="s">
        <v>62</v>
      </c>
    </row>
    <row r="70" spans="1:10" ht="15.75">
      <c r="A70" s="94">
        <v>26</v>
      </c>
      <c r="B70" s="109" t="s">
        <v>197</v>
      </c>
      <c r="C70" s="122">
        <v>2008</v>
      </c>
      <c r="D70" s="46">
        <v>1</v>
      </c>
      <c r="E70" s="46">
        <v>18</v>
      </c>
      <c r="F70" s="126">
        <v>39</v>
      </c>
      <c r="G70" s="46">
        <v>11</v>
      </c>
      <c r="H70" s="46">
        <f>D70*Константы!$C$11+E70*Константы!$C$12+F70*Константы!$C$13+G70*Константы!$C$14</f>
        <v>49.5</v>
      </c>
      <c r="I70" s="46">
        <f>IF(    ROUND(Константы!$C$9*(H70/MAX(Силовая!$H$44:$H$70)),0)&lt;=0,    Константы!$C$10,    ROUND(Константы!$C$9*(H70/MAX(Силовая!$H$44:$H$70)),0))</f>
        <v>32</v>
      </c>
      <c r="J70" s="118" t="s">
        <v>62</v>
      </c>
    </row>
    <row r="71" spans="1:10" ht="18" customHeight="1">
      <c r="A71" s="220" t="s">
        <v>216</v>
      </c>
      <c r="B71" s="221"/>
      <c r="C71" s="221"/>
      <c r="D71" s="221"/>
      <c r="E71" s="221"/>
      <c r="F71" s="221"/>
      <c r="G71" s="221"/>
      <c r="H71" s="221"/>
      <c r="I71" s="221"/>
      <c r="J71" s="36"/>
    </row>
    <row r="72" spans="1:10" ht="15.75">
      <c r="A72" s="95">
        <v>1</v>
      </c>
      <c r="B72" s="109" t="s">
        <v>39</v>
      </c>
      <c r="C72" s="110">
        <v>2006</v>
      </c>
      <c r="D72" s="127">
        <v>50</v>
      </c>
      <c r="E72" s="127">
        <v>63</v>
      </c>
      <c r="F72" s="127">
        <v>112</v>
      </c>
      <c r="G72" s="127">
        <v>86</v>
      </c>
      <c r="H72" s="127">
        <f>D72*Константы!$C$11+E72*Константы!$C$12+F72*Константы!$C$13+G72*Константы!$C$14</f>
        <v>255</v>
      </c>
      <c r="I72" s="127">
        <f>IF(    ROUND(Константы!$C$9*(H72/MAX(Силовая!$H$72:$H$76)),0)&lt;=0,    Константы!$C$10,    ROUND(Константы!$C$9*(H72/MAX(Силовая!$H$72:$H$76)),0))</f>
        <v>200</v>
      </c>
      <c r="J72" s="118" t="s">
        <v>62</v>
      </c>
    </row>
    <row r="73" spans="1:10" ht="15.75">
      <c r="A73" s="95">
        <v>2</v>
      </c>
      <c r="B73" s="109" t="s">
        <v>41</v>
      </c>
      <c r="C73" s="110">
        <v>2005</v>
      </c>
      <c r="D73" s="127">
        <v>54</v>
      </c>
      <c r="E73" s="127">
        <v>46</v>
      </c>
      <c r="F73" s="127">
        <v>119</v>
      </c>
      <c r="G73" s="127">
        <v>64</v>
      </c>
      <c r="H73" s="127">
        <f>D73*Константы!$C$11+E73*Константы!$C$12+F73*Константы!$C$13+G73*Константы!$C$14</f>
        <v>223.5</v>
      </c>
      <c r="I73" s="127">
        <f>IF(    ROUND(Константы!$C$9*(H73/MAX(Силовая!$H$72:$H$76)),0)&lt;=0,    Константы!$C$10,    ROUND(Константы!$C$9*(H73/MAX(Силовая!$H$72:$H$76)),0))</f>
        <v>175</v>
      </c>
      <c r="J73" s="118" t="s">
        <v>62</v>
      </c>
    </row>
    <row r="74" spans="1:10" ht="15.75">
      <c r="A74" s="95">
        <v>3</v>
      </c>
      <c r="B74" s="109" t="s">
        <v>202</v>
      </c>
      <c r="C74" s="110">
        <v>2006</v>
      </c>
      <c r="D74" s="127">
        <v>49</v>
      </c>
      <c r="E74" s="127">
        <v>42</v>
      </c>
      <c r="F74" s="127">
        <v>83</v>
      </c>
      <c r="G74" s="127">
        <v>66</v>
      </c>
      <c r="H74" s="127">
        <f>D74*Константы!$C$11+E74*Константы!$C$12+F74*Константы!$C$13+G74*Константы!$C$14</f>
        <v>198.5</v>
      </c>
      <c r="I74" s="127">
        <f>IF(    ROUND(Константы!$C$9*(H74/MAX(Силовая!$H$72:$H$76)),0)&lt;=0,    Константы!$C$10,    ROUND(Константы!$C$9*(H74/MAX(Силовая!$H$72:$H$76)),0))</f>
        <v>156</v>
      </c>
      <c r="J74" s="118" t="s">
        <v>63</v>
      </c>
    </row>
    <row r="75" spans="1:10" ht="15.75">
      <c r="A75" s="95">
        <v>4</v>
      </c>
      <c r="B75" s="109" t="s">
        <v>38</v>
      </c>
      <c r="C75" s="110">
        <v>2006</v>
      </c>
      <c r="D75" s="127">
        <v>12</v>
      </c>
      <c r="E75" s="127">
        <v>32</v>
      </c>
      <c r="F75" s="127">
        <v>97</v>
      </c>
      <c r="G75" s="127">
        <v>31</v>
      </c>
      <c r="H75" s="127">
        <f>D75*Константы!$C$11+E75*Константы!$C$12+F75*Константы!$C$13+G75*Константы!$C$14</f>
        <v>123.5</v>
      </c>
      <c r="I75" s="127">
        <f>IF(    ROUND(Константы!$C$9*(H75/MAX(Силовая!$H$72:$H$76)),0)&lt;=0,    Константы!$C$10,    ROUND(Константы!$C$9*(H75/MAX(Силовая!$H$72:$H$76)),0))</f>
        <v>97</v>
      </c>
      <c r="J75" s="118" t="s">
        <v>62</v>
      </c>
    </row>
    <row r="76" spans="1:10" ht="30">
      <c r="A76" s="95">
        <v>5</v>
      </c>
      <c r="B76" s="109" t="s">
        <v>127</v>
      </c>
      <c r="C76" s="110">
        <v>2006</v>
      </c>
      <c r="D76" s="127">
        <v>18</v>
      </c>
      <c r="E76" s="127">
        <v>19</v>
      </c>
      <c r="F76" s="127">
        <v>90</v>
      </c>
      <c r="G76" s="127">
        <v>41</v>
      </c>
      <c r="H76" s="127">
        <f>D76*Константы!$C$11+E76*Константы!$C$12+F76*Константы!$C$13+G76*Константы!$C$14</f>
        <v>123</v>
      </c>
      <c r="I76" s="127">
        <f>IF(    ROUND(Константы!$C$9*(H76/MAX(Силовая!$H$72:$H$76)),0)&lt;=0,    Константы!$C$10,    ROUND(Константы!$C$9*(H76/MAX(Силовая!$H$72:$H$76)),0))</f>
        <v>96</v>
      </c>
      <c r="J76" s="118" t="s">
        <v>147</v>
      </c>
    </row>
    <row r="77" spans="1:10" ht="15.75">
      <c r="A77" s="220" t="s">
        <v>204</v>
      </c>
      <c r="B77" s="221"/>
      <c r="C77" s="221"/>
      <c r="D77" s="221"/>
      <c r="E77" s="221"/>
      <c r="F77" s="221"/>
      <c r="G77" s="221"/>
      <c r="H77" s="221"/>
      <c r="I77" s="221"/>
      <c r="J77" s="36"/>
    </row>
    <row r="78" spans="1:10" ht="15.75">
      <c r="A78" s="95">
        <v>1</v>
      </c>
      <c r="B78" s="109" t="s">
        <v>36</v>
      </c>
      <c r="C78" s="110">
        <v>2006</v>
      </c>
      <c r="D78" s="127">
        <v>73</v>
      </c>
      <c r="E78" s="127">
        <v>55</v>
      </c>
      <c r="F78" s="127">
        <v>124</v>
      </c>
      <c r="G78" s="127">
        <v>94</v>
      </c>
      <c r="H78" s="127">
        <f>D78*Константы!$C$11+E78*Константы!$C$12+F78*Константы!$C$13+G78*Константы!$C$14</f>
        <v>284</v>
      </c>
      <c r="I78" s="127">
        <f>IF(    ROUND(Константы!$C$9*(H78/MAX(Силовая!$H$78:$H$81)),0)&lt;=0,    Константы!$C$10,    ROUND(Константы!$C$9*(H78/MAX(Силовая!$H$78:$H$81)),0))</f>
        <v>200</v>
      </c>
      <c r="J78" s="118" t="s">
        <v>63</v>
      </c>
    </row>
    <row r="79" spans="1:10" ht="15.75">
      <c r="A79" s="95">
        <v>2</v>
      </c>
      <c r="B79" s="109" t="s">
        <v>69</v>
      </c>
      <c r="C79" s="110">
        <v>2005</v>
      </c>
      <c r="D79" s="127">
        <v>65</v>
      </c>
      <c r="E79" s="127">
        <v>52</v>
      </c>
      <c r="F79" s="127">
        <v>138</v>
      </c>
      <c r="G79" s="127">
        <v>78</v>
      </c>
      <c r="H79" s="127">
        <f>D79*Константы!$C$11+E79*Константы!$C$12+F79*Константы!$C$13+G79*Константы!$C$14</f>
        <v>264</v>
      </c>
      <c r="I79" s="127">
        <f>IF(    ROUND(Константы!$C$9*(H79/MAX(Силовая!$H$78:$H$81)),0)&lt;=0,    Константы!$C$10,    ROUND(Константы!$C$9*(H79/MAX(Силовая!$H$78:$H$81)),0))</f>
        <v>186</v>
      </c>
      <c r="J79" s="118" t="s">
        <v>63</v>
      </c>
    </row>
    <row r="80" spans="1:10" ht="15.75">
      <c r="A80" s="95">
        <v>3</v>
      </c>
      <c r="B80" s="109" t="s">
        <v>35</v>
      </c>
      <c r="C80" s="110">
        <v>2006</v>
      </c>
      <c r="D80" s="127">
        <v>40</v>
      </c>
      <c r="E80" s="127">
        <v>45</v>
      </c>
      <c r="F80" s="127">
        <v>109</v>
      </c>
      <c r="G80" s="127">
        <v>75</v>
      </c>
      <c r="H80" s="127">
        <f>D80*Константы!$C$11+E80*Константы!$C$12+F80*Константы!$C$13+G80*Константы!$C$14</f>
        <v>214.5</v>
      </c>
      <c r="I80" s="127">
        <f>IF(    ROUND(Константы!$C$9*(H80/MAX(Силовая!$H$78:$H$81)),0)&lt;=0,    Константы!$C$10,    ROUND(Константы!$C$9*(H80/MAX(Силовая!$H$78:$H$81)),0))</f>
        <v>151</v>
      </c>
      <c r="J80" s="118" t="s">
        <v>62</v>
      </c>
    </row>
    <row r="81" spans="1:10" ht="15.75">
      <c r="A81" s="95">
        <v>4</v>
      </c>
      <c r="B81" s="109" t="s">
        <v>203</v>
      </c>
      <c r="C81" s="110">
        <v>2006</v>
      </c>
      <c r="D81" s="127">
        <v>28</v>
      </c>
      <c r="E81" s="127">
        <v>44</v>
      </c>
      <c r="F81" s="127">
        <v>116</v>
      </c>
      <c r="G81" s="127">
        <v>45</v>
      </c>
      <c r="H81" s="127">
        <f>D81*Константы!$C$11+E81*Константы!$C$12+F81*Константы!$C$13+G81*Константы!$C$14</f>
        <v>175</v>
      </c>
      <c r="I81" s="127">
        <f>IF(    ROUND(Константы!$C$9*(H81/MAX(Силовая!$H$78:$H$81)),0)&lt;=0,    Константы!$C$10,    ROUND(Константы!$C$9*(H81/MAX(Силовая!$H$78:$H$81)),0))</f>
        <v>123</v>
      </c>
      <c r="J81" s="118" t="s">
        <v>63</v>
      </c>
    </row>
    <row r="82" spans="1:10" ht="18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</row>
    <row r="83" spans="1:10" ht="18" customHeight="1">
      <c r="A83" s="50" t="s">
        <v>18</v>
      </c>
      <c r="B83" s="50"/>
      <c r="C83" s="50"/>
      <c r="D83" s="37"/>
      <c r="E83" s="37"/>
      <c r="F83" s="37"/>
      <c r="G83" s="37"/>
      <c r="H83" s="38"/>
      <c r="I83" s="38"/>
      <c r="J83" s="82" t="s">
        <v>213</v>
      </c>
    </row>
    <row r="84" spans="1:10" ht="18" customHeight="1">
      <c r="A84" s="37"/>
      <c r="B84" s="37"/>
      <c r="C84" s="37"/>
      <c r="D84" s="37"/>
      <c r="E84" s="37"/>
      <c r="F84" s="37"/>
      <c r="G84" s="37"/>
      <c r="H84" s="38"/>
      <c r="I84" s="38"/>
      <c r="J84" s="39"/>
    </row>
    <row r="85" spans="1:10" ht="18" customHeight="1">
      <c r="A85" s="217" t="s">
        <v>19</v>
      </c>
      <c r="B85" s="217"/>
      <c r="C85" s="217"/>
      <c r="D85" s="217"/>
      <c r="E85" s="37"/>
      <c r="F85" s="37"/>
      <c r="G85" s="37"/>
      <c r="H85" s="38"/>
      <c r="I85" s="38"/>
      <c r="J85" s="82" t="s">
        <v>61</v>
      </c>
    </row>
    <row r="86" spans="1:10" ht="18" customHeight="1">
      <c r="A86" s="25"/>
      <c r="B86" s="25"/>
      <c r="C86" s="25"/>
      <c r="D86" s="25"/>
      <c r="E86" s="25"/>
      <c r="F86" s="25"/>
      <c r="G86" s="25"/>
      <c r="H86" s="26"/>
      <c r="I86" s="26"/>
      <c r="J86" s="25"/>
    </row>
    <row r="87" spans="1:10" ht="18" customHeight="1">
      <c r="A87" s="25"/>
      <c r="B87" s="25"/>
      <c r="C87" s="25"/>
      <c r="D87" s="25"/>
      <c r="E87" s="25"/>
      <c r="F87" s="25"/>
      <c r="G87" s="25"/>
      <c r="H87" s="26"/>
      <c r="I87" s="26"/>
      <c r="J87" s="25"/>
    </row>
    <row r="88" spans="1:10" ht="18" customHeight="1"/>
    <row r="89" spans="1:10" ht="18" customHeight="1"/>
    <row r="90" spans="1:10" ht="18" customHeight="1"/>
    <row r="91" spans="1:10" ht="18" customHeight="1"/>
    <row r="92" spans="1:10" ht="18" customHeight="1"/>
    <row r="93" spans="1:10" ht="18" customHeight="1"/>
    <row r="94" spans="1:10" ht="18" customHeight="1"/>
    <row r="95" spans="1:10" ht="18" customHeight="1"/>
    <row r="96" spans="1:10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sortState ref="A20:J42">
    <sortCondition descending="1" ref="I20:I42"/>
  </sortState>
  <mergeCells count="9">
    <mergeCell ref="A1:J1"/>
    <mergeCell ref="A2:J2"/>
    <mergeCell ref="A3:J3"/>
    <mergeCell ref="A85:D85"/>
    <mergeCell ref="A7:I7"/>
    <mergeCell ref="A19:I19"/>
    <mergeCell ref="A43:I43"/>
    <mergeCell ref="A71:I71"/>
    <mergeCell ref="A77:I77"/>
  </mergeCells>
  <phoneticPr fontId="22" type="noConversion"/>
  <pageMargins left="0.25" right="0.25" top="0.75" bottom="0.75" header="0.3" footer="0.3"/>
  <pageSetup paperSize="9" scale="75" fitToHeight="0" orientation="portrait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N113"/>
  <sheetViews>
    <sheetView view="pageBreakPreview" topLeftCell="B16" zoomScaleNormal="71" zoomScaleSheetLayoutView="100" workbookViewId="0">
      <selection activeCell="I26" sqref="I26"/>
    </sheetView>
  </sheetViews>
  <sheetFormatPr defaultRowHeight="15.75"/>
  <cols>
    <col min="1" max="1" width="1.42578125" hidden="1" customWidth="1"/>
    <col min="2" max="2" width="7.28515625" customWidth="1"/>
    <col min="3" max="3" width="26.140625" customWidth="1"/>
    <col min="4" max="4" width="10.85546875" customWidth="1"/>
    <col min="5" max="5" width="8.5703125" customWidth="1"/>
    <col min="6" max="6" width="15.28515625" customWidth="1"/>
    <col min="7" max="7" width="7.85546875" customWidth="1"/>
    <col min="8" max="8" width="7.85546875" style="5" customWidth="1"/>
    <col min="9" max="9" width="7.140625" customWidth="1"/>
    <col min="10" max="10" width="22.42578125" style="5" customWidth="1"/>
    <col min="11" max="11" width="9.140625" style="14" customWidth="1"/>
  </cols>
  <sheetData>
    <row r="1" spans="1:14">
      <c r="A1" s="48"/>
      <c r="B1" s="222" t="s">
        <v>10</v>
      </c>
      <c r="C1" s="222"/>
      <c r="D1" s="222"/>
      <c r="E1" s="222"/>
      <c r="F1" s="222"/>
      <c r="G1" s="222"/>
      <c r="H1" s="222"/>
      <c r="I1" s="222"/>
      <c r="J1" s="222"/>
    </row>
    <row r="2" spans="1:14">
      <c r="A2" s="48"/>
      <c r="B2" s="222" t="s">
        <v>75</v>
      </c>
      <c r="C2" s="222"/>
      <c r="D2" s="222"/>
      <c r="E2" s="222"/>
      <c r="F2" s="222"/>
      <c r="G2" s="222"/>
      <c r="H2" s="222"/>
      <c r="I2" s="222"/>
      <c r="J2" s="222"/>
    </row>
    <row r="3" spans="1:14">
      <c r="A3" s="48"/>
      <c r="B3" s="222" t="s">
        <v>11</v>
      </c>
      <c r="C3" s="222"/>
      <c r="D3" s="222"/>
      <c r="E3" s="222"/>
      <c r="F3" s="222"/>
      <c r="G3" s="222"/>
      <c r="H3" s="222"/>
      <c r="I3" s="222"/>
      <c r="J3" s="222"/>
    </row>
    <row r="4" spans="1:14">
      <c r="A4" s="33"/>
      <c r="B4" s="58" t="s">
        <v>54</v>
      </c>
      <c r="C4" s="58"/>
      <c r="D4" s="58"/>
      <c r="E4" s="58"/>
      <c r="F4" s="34"/>
      <c r="G4" s="34"/>
      <c r="H4" s="34"/>
      <c r="I4" s="59"/>
      <c r="J4" s="64" t="s">
        <v>209</v>
      </c>
    </row>
    <row r="5" spans="1:14" s="3" customFormat="1" ht="15.75" customHeight="1">
      <c r="A5" s="60"/>
      <c r="B5" s="224"/>
      <c r="C5" s="224"/>
      <c r="D5" s="224"/>
      <c r="E5" s="224"/>
      <c r="F5" s="224"/>
      <c r="G5" s="224"/>
      <c r="H5" s="224"/>
      <c r="I5" s="224"/>
      <c r="J5" s="224"/>
      <c r="K5" s="14"/>
    </row>
    <row r="6" spans="1:14" s="3" customFormat="1" ht="42.75" customHeight="1">
      <c r="A6" s="60"/>
      <c r="B6" s="89" t="s">
        <v>17</v>
      </c>
      <c r="C6" s="90" t="s">
        <v>9</v>
      </c>
      <c r="D6" s="91" t="s">
        <v>55</v>
      </c>
      <c r="E6" s="90" t="s">
        <v>20</v>
      </c>
      <c r="F6" s="92" t="s">
        <v>21</v>
      </c>
      <c r="G6" s="90" t="s">
        <v>13</v>
      </c>
      <c r="H6" s="90" t="s">
        <v>16</v>
      </c>
      <c r="I6" s="90" t="s">
        <v>2</v>
      </c>
      <c r="J6" s="91" t="s">
        <v>135</v>
      </c>
    </row>
    <row r="7" spans="1:14" s="3" customFormat="1" ht="18" customHeight="1">
      <c r="A7" s="60"/>
      <c r="B7" s="219" t="s">
        <v>150</v>
      </c>
      <c r="C7" s="219"/>
      <c r="D7" s="219"/>
      <c r="E7" s="219"/>
      <c r="F7" s="219"/>
      <c r="G7" s="219"/>
      <c r="H7" s="219"/>
      <c r="I7" s="219"/>
      <c r="J7" s="225"/>
      <c r="K7" s="14"/>
    </row>
    <row r="8" spans="1:14" s="3" customFormat="1" ht="30">
      <c r="A8" s="60"/>
      <c r="B8" s="96">
        <v>1</v>
      </c>
      <c r="C8" s="106" t="s">
        <v>81</v>
      </c>
      <c r="D8" s="107">
        <v>2015</v>
      </c>
      <c r="E8" s="124">
        <v>23</v>
      </c>
      <c r="F8" s="125">
        <v>7</v>
      </c>
      <c r="G8" s="125">
        <v>23</v>
      </c>
      <c r="H8" s="46">
        <f>E8*Константы!$C$18+F8*Константы!$C$19+G8*Константы!$C$20</f>
        <v>60</v>
      </c>
      <c r="I8" s="46">
        <f>IF(    ROUND(Константы!$C$9*(H8/MAX('Силовая младшие'!$H$8:$H$16)),0)&lt;=0,    Константы!$C$10,    ROUND(Константы!$C$9*(H8/MAX('Силовая младшие'!$H$8:$H$16)),0))</f>
        <v>200</v>
      </c>
      <c r="J8" s="104" t="s">
        <v>147</v>
      </c>
      <c r="K8"/>
      <c r="L8"/>
      <c r="M8"/>
      <c r="N8"/>
    </row>
    <row r="9" spans="1:14" s="3" customFormat="1" ht="30">
      <c r="A9" s="60"/>
      <c r="B9" s="97">
        <v>2</v>
      </c>
      <c r="C9" s="71" t="s">
        <v>79</v>
      </c>
      <c r="D9" s="103">
        <v>2013</v>
      </c>
      <c r="E9" s="128">
        <v>26</v>
      </c>
      <c r="F9" s="125">
        <v>0</v>
      </c>
      <c r="G9" s="125">
        <v>21</v>
      </c>
      <c r="H9" s="46">
        <f>E9*Константы!$C$18+F9*Константы!$C$19+G9*Константы!$C$20</f>
        <v>47</v>
      </c>
      <c r="I9" s="46">
        <f>IF(    ROUND(Константы!$C$9*(H9/MAX('Силовая младшие'!$H$8:$H$16)),0)&lt;=0,    Константы!$C$10,    ROUND(Константы!$C$9*(H9/MAX('Силовая младшие'!$H$8:$H$16)),0))</f>
        <v>157</v>
      </c>
      <c r="J9" s="104" t="s">
        <v>63</v>
      </c>
      <c r="K9"/>
      <c r="L9"/>
      <c r="M9"/>
      <c r="N9"/>
    </row>
    <row r="10" spans="1:14" s="3" customFormat="1" ht="18" customHeight="1">
      <c r="A10" s="60"/>
      <c r="B10" s="97">
        <v>2</v>
      </c>
      <c r="C10" s="106" t="s">
        <v>149</v>
      </c>
      <c r="D10" s="107">
        <v>2013</v>
      </c>
      <c r="E10" s="128">
        <v>24</v>
      </c>
      <c r="F10" s="125">
        <v>4</v>
      </c>
      <c r="G10" s="125">
        <v>15</v>
      </c>
      <c r="H10" s="46">
        <f>E10*Константы!$C$18+F10*Константы!$C$19+G10*Константы!$C$20</f>
        <v>47</v>
      </c>
      <c r="I10" s="46">
        <f>IF(    ROUND(Константы!$C$9*(H10/MAX('Силовая младшие'!$H$8:$H$16)),0)&lt;=0,    Константы!$C$10,    ROUND(Константы!$C$9*(H10/MAX('Силовая младшие'!$H$8:$H$16)),0))</f>
        <v>157</v>
      </c>
      <c r="J10" s="104" t="s">
        <v>40</v>
      </c>
      <c r="K10"/>
      <c r="L10"/>
      <c r="M10"/>
      <c r="N10"/>
    </row>
    <row r="11" spans="1:14" s="3" customFormat="1" ht="18" customHeight="1">
      <c r="A11" s="60"/>
      <c r="B11" s="96">
        <v>3</v>
      </c>
      <c r="C11" s="71" t="s">
        <v>145</v>
      </c>
      <c r="D11" s="103">
        <v>2014</v>
      </c>
      <c r="E11" s="128">
        <v>22</v>
      </c>
      <c r="F11" s="125">
        <v>2</v>
      </c>
      <c r="G11" s="125">
        <v>20</v>
      </c>
      <c r="H11" s="46">
        <f>E11*Константы!$C$18+F11*Константы!$C$19+G11*Константы!$C$20</f>
        <v>46</v>
      </c>
      <c r="I11" s="46">
        <f>IF(    ROUND(Константы!$C$9*(H11/MAX('Силовая младшие'!$H$8:$H$16)),0)&lt;=0,    Константы!$C$10,    ROUND(Константы!$C$9*(H11/MAX('Силовая младшие'!$H$8:$H$16)),0))</f>
        <v>153</v>
      </c>
      <c r="J11" s="104" t="s">
        <v>40</v>
      </c>
      <c r="K11"/>
      <c r="L11"/>
      <c r="M11"/>
      <c r="N11"/>
    </row>
    <row r="12" spans="1:14" s="3" customFormat="1" ht="18" customHeight="1">
      <c r="A12" s="60"/>
      <c r="B12" s="96">
        <v>4</v>
      </c>
      <c r="C12" s="70" t="s">
        <v>146</v>
      </c>
      <c r="D12" s="99">
        <v>2013</v>
      </c>
      <c r="E12" s="128">
        <v>28</v>
      </c>
      <c r="F12" s="125">
        <v>0</v>
      </c>
      <c r="G12" s="125">
        <v>9</v>
      </c>
      <c r="H12" s="46">
        <f>E12*Константы!$C$18+F12*Константы!$C$19+G12*Константы!$C$20</f>
        <v>37</v>
      </c>
      <c r="I12" s="46">
        <f>IF(    ROUND(Константы!$C$9*(H12/MAX('Силовая младшие'!$H$8:$H$16)),0)&lt;=0,    Константы!$C$10,    ROUND(Константы!$C$9*(H12/MAX('Силовая младшие'!$H$8:$H$16)),0))</f>
        <v>123</v>
      </c>
      <c r="J12" s="104" t="s">
        <v>40</v>
      </c>
      <c r="K12"/>
      <c r="L12"/>
      <c r="M12"/>
      <c r="N12"/>
    </row>
    <row r="13" spans="1:14" s="3" customFormat="1" ht="18" customHeight="1">
      <c r="A13" s="60"/>
      <c r="B13" s="97">
        <v>5</v>
      </c>
      <c r="C13" s="100" t="s">
        <v>77</v>
      </c>
      <c r="D13" s="101">
        <v>2014</v>
      </c>
      <c r="E13" s="128">
        <v>17</v>
      </c>
      <c r="F13" s="125">
        <v>0</v>
      </c>
      <c r="G13" s="125">
        <v>12</v>
      </c>
      <c r="H13" s="46">
        <f>E13*Константы!$C$18+F13*Константы!$C$19+G13*Константы!$C$20</f>
        <v>29</v>
      </c>
      <c r="I13" s="46">
        <f>IF(    ROUND(Константы!$C$9*(H13/MAX('Силовая младшие'!$H$8:$H$16)),0)&lt;=0,    Константы!$C$10,    ROUND(Константы!$C$9*(H13/MAX('Силовая младшие'!$H$8:$H$16)),0))</f>
        <v>97</v>
      </c>
      <c r="J13" s="104" t="s">
        <v>61</v>
      </c>
      <c r="K13"/>
      <c r="L13"/>
      <c r="M13"/>
      <c r="N13"/>
    </row>
    <row r="14" spans="1:14" s="3" customFormat="1" ht="18" customHeight="1">
      <c r="A14" s="60"/>
      <c r="B14" s="97">
        <v>6</v>
      </c>
      <c r="C14" s="106" t="s">
        <v>148</v>
      </c>
      <c r="D14" s="107">
        <v>2014</v>
      </c>
      <c r="E14" s="128">
        <v>24</v>
      </c>
      <c r="F14" s="125">
        <v>0</v>
      </c>
      <c r="G14" s="125">
        <v>1</v>
      </c>
      <c r="H14" s="46">
        <f>E14*Константы!$C$18+F14*Константы!$C$19+G14*Константы!$C$20</f>
        <v>25</v>
      </c>
      <c r="I14" s="46">
        <f>IF(    ROUND(Константы!$C$9*(H14/MAX('Силовая младшие'!$H$8:$H$16)),0)&lt;=0,    Константы!$C$10,    ROUND(Константы!$C$9*(H14/MAX('Силовая младшие'!$H$8:$H$16)),0))</f>
        <v>83</v>
      </c>
      <c r="J14" s="104" t="s">
        <v>61</v>
      </c>
      <c r="K14"/>
      <c r="L14"/>
      <c r="M14"/>
      <c r="N14"/>
    </row>
    <row r="15" spans="1:14" s="3" customFormat="1" ht="18" customHeight="1">
      <c r="A15" s="60"/>
      <c r="B15" s="97">
        <v>7</v>
      </c>
      <c r="C15" s="106" t="s">
        <v>80</v>
      </c>
      <c r="D15" s="107">
        <v>2013</v>
      </c>
      <c r="E15" s="128">
        <v>11</v>
      </c>
      <c r="F15" s="125">
        <v>0</v>
      </c>
      <c r="G15" s="125">
        <v>8</v>
      </c>
      <c r="H15" s="46">
        <f>E15*Константы!$C$18+F15*Константы!$C$19+G15*Константы!$C$20</f>
        <v>19</v>
      </c>
      <c r="I15" s="46">
        <f>IF(    ROUND(Константы!$C$9*(H15/MAX('Силовая младшие'!$H$8:$H$16)),0)&lt;=0,    Константы!$C$10,    ROUND(Константы!$C$9*(H15/MAX('Силовая младшие'!$H$8:$H$16)),0))</f>
        <v>63</v>
      </c>
      <c r="J15" s="104" t="s">
        <v>63</v>
      </c>
      <c r="K15"/>
      <c r="L15"/>
      <c r="M15"/>
      <c r="N15"/>
    </row>
    <row r="16" spans="1:14" s="3" customFormat="1" ht="15.75" customHeight="1">
      <c r="A16" s="60"/>
      <c r="B16" s="226" t="s">
        <v>210</v>
      </c>
      <c r="C16" s="227"/>
      <c r="D16" s="227"/>
      <c r="E16" s="227"/>
      <c r="F16" s="227"/>
      <c r="G16" s="227"/>
      <c r="H16" s="227"/>
      <c r="I16" s="227"/>
      <c r="J16" s="228"/>
      <c r="K16"/>
      <c r="L16"/>
      <c r="M16"/>
      <c r="N16"/>
    </row>
    <row r="17" spans="1:14" s="3" customFormat="1" ht="18" customHeight="1">
      <c r="A17" s="60"/>
      <c r="B17" s="97">
        <v>1</v>
      </c>
      <c r="C17" s="108" t="s">
        <v>155</v>
      </c>
      <c r="D17" s="99">
        <v>2014</v>
      </c>
      <c r="E17" s="128">
        <v>44</v>
      </c>
      <c r="F17" s="129">
        <v>8</v>
      </c>
      <c r="G17" s="129">
        <v>30</v>
      </c>
      <c r="H17" s="47">
        <f>E17*Константы!$C$18+F17*Константы!$C$19+G17*Константы!$C$20</f>
        <v>90</v>
      </c>
      <c r="I17" s="47">
        <f>IF(    ROUND(Константы!$C$9*(H17/MAX('Силовая младшие'!$H$17:$H$34)),0)&lt;=0,    Константы!$C$10,    ROUND(Константы!$C$9*(H17/MAX('Силовая младшие'!$H$17:$H$34)),0))</f>
        <v>200</v>
      </c>
      <c r="J17" s="102" t="s">
        <v>61</v>
      </c>
      <c r="K17"/>
      <c r="L17"/>
      <c r="M17"/>
      <c r="N17"/>
    </row>
    <row r="18" spans="1:14" s="3" customFormat="1" ht="30">
      <c r="A18" s="60"/>
      <c r="B18" s="97">
        <v>2</v>
      </c>
      <c r="C18" s="109" t="s">
        <v>88</v>
      </c>
      <c r="D18" s="113">
        <v>2013</v>
      </c>
      <c r="E18" s="128">
        <v>37</v>
      </c>
      <c r="F18" s="129">
        <v>8</v>
      </c>
      <c r="G18" s="129">
        <v>22</v>
      </c>
      <c r="H18" s="47">
        <f>E18*Константы!$C$18+F18*Константы!$C$19+G18*Константы!$C$20</f>
        <v>75</v>
      </c>
      <c r="I18" s="47">
        <f>IF(    ROUND(Константы!$C$9*(H18/MAX('Силовая младшие'!$H$17:$H$34)),0)&lt;=0,    Константы!$C$10,    ROUND(Константы!$C$9*(H18/MAX('Силовая младшие'!$H$17:$H$34)),0))</f>
        <v>167</v>
      </c>
      <c r="J18" s="104" t="s">
        <v>147</v>
      </c>
      <c r="K18"/>
      <c r="L18"/>
      <c r="M18"/>
      <c r="N18"/>
    </row>
    <row r="19" spans="1:14" s="3" customFormat="1" ht="30">
      <c r="A19" s="60"/>
      <c r="B19" s="97">
        <v>3</v>
      </c>
      <c r="C19" s="109" t="s">
        <v>87</v>
      </c>
      <c r="D19" s="105">
        <v>2013</v>
      </c>
      <c r="E19" s="128">
        <v>33</v>
      </c>
      <c r="F19" s="129">
        <v>5</v>
      </c>
      <c r="G19" s="129">
        <v>21</v>
      </c>
      <c r="H19" s="47">
        <f>E19*Константы!$C$18+F19*Константы!$C$19+G19*Константы!$C$20</f>
        <v>64</v>
      </c>
      <c r="I19" s="47">
        <f>IF(    ROUND(Константы!$C$9*(H19/MAX('Силовая младшие'!$H$17:$H$34)),0)&lt;=0,    Константы!$C$10,    ROUND(Константы!$C$9*(H19/MAX('Силовая младшие'!$H$17:$H$34)),0))</f>
        <v>142</v>
      </c>
      <c r="J19" s="104" t="s">
        <v>63</v>
      </c>
      <c r="K19"/>
      <c r="L19"/>
      <c r="M19"/>
      <c r="N19"/>
    </row>
    <row r="20" spans="1:14" s="3" customFormat="1" ht="18" customHeight="1">
      <c r="A20" s="60"/>
      <c r="B20" s="97">
        <v>4</v>
      </c>
      <c r="C20" s="109" t="s">
        <v>160</v>
      </c>
      <c r="D20" s="113">
        <v>2013</v>
      </c>
      <c r="E20" s="130">
        <v>33</v>
      </c>
      <c r="F20" s="81">
        <v>3</v>
      </c>
      <c r="G20" s="129">
        <v>15</v>
      </c>
      <c r="H20" s="47">
        <f>E20*Константы!$C$18+F20*Константы!$C$19+G20*Константы!$C$20</f>
        <v>54</v>
      </c>
      <c r="I20" s="47">
        <f>IF(    ROUND(Константы!$C$9*(H20/MAX('Силовая младшие'!$H$17:$H$34)),0)&lt;=0,    Константы!$C$10,    ROUND(Константы!$C$9*(H20/MAX('Силовая младшие'!$H$17:$H$34)),0))</f>
        <v>120</v>
      </c>
      <c r="J20" s="104" t="s">
        <v>40</v>
      </c>
      <c r="K20"/>
      <c r="L20"/>
      <c r="M20"/>
      <c r="N20"/>
    </row>
    <row r="21" spans="1:14" s="3" customFormat="1" ht="15">
      <c r="A21" s="60"/>
      <c r="B21" s="97">
        <v>5</v>
      </c>
      <c r="C21" s="108" t="s">
        <v>154</v>
      </c>
      <c r="D21" s="110">
        <v>2013</v>
      </c>
      <c r="E21" s="128">
        <v>25</v>
      </c>
      <c r="F21" s="129">
        <v>0</v>
      </c>
      <c r="G21" s="129">
        <v>26</v>
      </c>
      <c r="H21" s="47">
        <f>E21*Константы!$C$18+F21*Константы!$C$19+G21*Константы!$C$20</f>
        <v>51</v>
      </c>
      <c r="I21" s="47">
        <f>IF(    ROUND(Константы!$C$9*(H21/MAX('Силовая младшие'!$H$17:$H$34)),0)&lt;=0,    Константы!$C$10,    ROUND(Константы!$C$9*(H21/MAX('Силовая младшие'!$H$17:$H$34)),0))</f>
        <v>113</v>
      </c>
      <c r="J21" s="102" t="s">
        <v>40</v>
      </c>
      <c r="K21"/>
      <c r="L21"/>
      <c r="M21"/>
      <c r="N21"/>
    </row>
    <row r="22" spans="1:14" s="3" customFormat="1" ht="30">
      <c r="A22" s="60"/>
      <c r="B22" s="97">
        <v>5</v>
      </c>
      <c r="C22" s="109" t="s">
        <v>153</v>
      </c>
      <c r="D22" s="110">
        <v>2013</v>
      </c>
      <c r="E22" s="128">
        <v>17</v>
      </c>
      <c r="F22" s="129">
        <v>7</v>
      </c>
      <c r="G22" s="129">
        <v>20</v>
      </c>
      <c r="H22" s="47">
        <f>E22*Константы!$C$18+F22*Константы!$C$19+G22*Константы!$C$20</f>
        <v>51</v>
      </c>
      <c r="I22" s="47">
        <f>IF(    ROUND(Константы!$C$9*(H22/MAX('Силовая младшие'!$H$17:$H$34)),0)&lt;=0,    Константы!$C$10,    ROUND(Константы!$C$9*(H22/MAX('Силовая младшие'!$H$17:$H$34)),0))</f>
        <v>113</v>
      </c>
      <c r="J22" s="104" t="s">
        <v>63</v>
      </c>
      <c r="K22"/>
      <c r="L22"/>
      <c r="M22"/>
      <c r="N22"/>
    </row>
    <row r="23" spans="1:14" s="3" customFormat="1" ht="30">
      <c r="A23" s="60"/>
      <c r="B23" s="97">
        <v>6</v>
      </c>
      <c r="C23" s="109" t="s">
        <v>91</v>
      </c>
      <c r="D23" s="112">
        <v>2013</v>
      </c>
      <c r="E23" s="130">
        <v>33</v>
      </c>
      <c r="F23" s="129">
        <v>0</v>
      </c>
      <c r="G23" s="129">
        <v>16</v>
      </c>
      <c r="H23" s="47">
        <f>E23*Константы!$C$18+F23*Константы!$C$19+G23*Константы!$C$20</f>
        <v>49</v>
      </c>
      <c r="I23" s="47">
        <f>IF(    ROUND(Константы!$C$9*(H23/MAX('Силовая младшие'!$H$17:$H$34)),0)&lt;=0,    Константы!$C$10,    ROUND(Константы!$C$9*(H23/MAX('Силовая младшие'!$H$17:$H$34)),0))</f>
        <v>109</v>
      </c>
      <c r="J23" s="104" t="s">
        <v>147</v>
      </c>
      <c r="K23"/>
      <c r="L23"/>
      <c r="M23"/>
      <c r="N23"/>
    </row>
    <row r="24" spans="1:14" s="3" customFormat="1" ht="15">
      <c r="A24" s="60"/>
      <c r="B24" s="97">
        <v>6</v>
      </c>
      <c r="C24" s="109" t="s">
        <v>84</v>
      </c>
      <c r="D24" s="113">
        <v>2014</v>
      </c>
      <c r="E24" s="128">
        <v>29</v>
      </c>
      <c r="F24" s="129">
        <v>0</v>
      </c>
      <c r="G24" s="129">
        <v>20</v>
      </c>
      <c r="H24" s="47">
        <f>E24*Константы!$C$18+F24*Константы!$C$19+G24*Константы!$C$20</f>
        <v>49</v>
      </c>
      <c r="I24" s="47">
        <f>IF(    ROUND(Константы!$C$9*(H24/MAX('Силовая младшие'!$H$17:$H$34)),0)&lt;=0,    Константы!$C$10,    ROUND(Константы!$C$9*(H24/MAX('Силовая младшие'!$H$17:$H$34)),0))</f>
        <v>109</v>
      </c>
      <c r="J24" s="104" t="s">
        <v>40</v>
      </c>
      <c r="K24"/>
      <c r="L24"/>
      <c r="M24"/>
      <c r="N24"/>
    </row>
    <row r="25" spans="1:14" s="3" customFormat="1" ht="30">
      <c r="A25" s="60"/>
      <c r="B25" s="97">
        <v>7</v>
      </c>
      <c r="C25" s="109" t="s">
        <v>90</v>
      </c>
      <c r="D25" s="111">
        <v>2013</v>
      </c>
      <c r="E25" s="130">
        <v>29</v>
      </c>
      <c r="F25" s="81">
        <v>1</v>
      </c>
      <c r="G25" s="129">
        <v>17</v>
      </c>
      <c r="H25" s="47">
        <f>E25*Константы!$C$18+F25*Константы!$C$19+G25*Константы!$C$20</f>
        <v>48</v>
      </c>
      <c r="I25" s="47">
        <f>IF(    ROUND(Константы!$C$9*(H25/MAX('Силовая младшие'!$H$17:$H$34)),0)&lt;=0,    Константы!$C$10,    ROUND(Константы!$C$9*(H25/MAX('Силовая младшие'!$H$17:$H$34)),0))</f>
        <v>107</v>
      </c>
      <c r="J25" s="104" t="s">
        <v>147</v>
      </c>
      <c r="K25"/>
      <c r="L25"/>
      <c r="M25"/>
      <c r="N25"/>
    </row>
    <row r="26" spans="1:14" s="3" customFormat="1" ht="15">
      <c r="A26" s="60"/>
      <c r="B26" s="97">
        <v>8</v>
      </c>
      <c r="C26" s="109" t="s">
        <v>161</v>
      </c>
      <c r="D26" s="113">
        <v>2013</v>
      </c>
      <c r="E26" s="128">
        <v>31</v>
      </c>
      <c r="F26" s="129">
        <v>0</v>
      </c>
      <c r="G26" s="129">
        <v>16</v>
      </c>
      <c r="H26" s="47">
        <f>E26*Константы!$C$18+F26*Константы!$C$19+G26*Константы!$C$20</f>
        <v>47</v>
      </c>
      <c r="I26" s="47">
        <f>IF(    ROUND(Константы!$C$9*(H26/MAX('Силовая младшие'!$H$17:$H$34)),0)&lt;=0,    Константы!$C$10,    ROUND(Константы!$C$9*(H26/MAX('Силовая младшие'!$H$17:$H$34)),0))</f>
        <v>104</v>
      </c>
      <c r="J26" s="104" t="s">
        <v>40</v>
      </c>
      <c r="K26"/>
      <c r="L26"/>
      <c r="M26"/>
      <c r="N26"/>
    </row>
    <row r="27" spans="1:14" s="3" customFormat="1" ht="30">
      <c r="A27" s="60"/>
      <c r="B27" s="97">
        <v>9</v>
      </c>
      <c r="C27" s="109" t="s">
        <v>86</v>
      </c>
      <c r="D27" s="161">
        <v>2013</v>
      </c>
      <c r="E27" s="130">
        <v>25</v>
      </c>
      <c r="F27" s="81">
        <v>3</v>
      </c>
      <c r="G27" s="129">
        <v>12</v>
      </c>
      <c r="H27" s="47">
        <f>E27*Константы!$C$18+F27*Константы!$C$19+G27*Константы!$C$20</f>
        <v>43</v>
      </c>
      <c r="I27" s="47">
        <f>IF(    ROUND(Константы!$C$9*(H27/MAX('Силовая младшие'!$H$17:$H$34)),0)&lt;=0,    Константы!$C$10,    ROUND(Константы!$C$9*(H27/MAX('Силовая младшие'!$H$17:$H$34)),0))</f>
        <v>96</v>
      </c>
      <c r="J27" s="104" t="s">
        <v>147</v>
      </c>
      <c r="K27"/>
      <c r="L27"/>
      <c r="M27"/>
      <c r="N27"/>
    </row>
    <row r="28" spans="1:14" s="3" customFormat="1" ht="15">
      <c r="A28" s="60"/>
      <c r="B28" s="97">
        <v>10</v>
      </c>
      <c r="C28" s="108" t="s">
        <v>218</v>
      </c>
      <c r="D28" s="110">
        <v>2013</v>
      </c>
      <c r="E28" s="128">
        <v>22</v>
      </c>
      <c r="F28" s="129">
        <v>0</v>
      </c>
      <c r="G28" s="129">
        <v>18</v>
      </c>
      <c r="H28" s="47">
        <f>E28*Константы!$C$18+F28*Константы!$C$19+G28*Константы!$C$20</f>
        <v>40</v>
      </c>
      <c r="I28" s="47">
        <f>IF(    ROUND(Константы!$C$9*(H28/MAX('Силовая младшие'!$H$17:$H$34)),0)&lt;=0,    Константы!$C$10,    ROUND(Константы!$C$9*(H28/MAX('Силовая младшие'!$H$17:$H$34)),0))</f>
        <v>89</v>
      </c>
      <c r="J28" s="102" t="s">
        <v>40</v>
      </c>
      <c r="K28"/>
      <c r="L28"/>
      <c r="M28"/>
      <c r="N28"/>
    </row>
    <row r="29" spans="1:14" s="3" customFormat="1" ht="30">
      <c r="A29" s="60"/>
      <c r="B29" s="97">
        <v>11</v>
      </c>
      <c r="C29" s="109" t="s">
        <v>158</v>
      </c>
      <c r="D29" s="110">
        <v>2013</v>
      </c>
      <c r="E29" s="128">
        <v>25</v>
      </c>
      <c r="F29" s="129">
        <v>0</v>
      </c>
      <c r="G29" s="129">
        <v>13</v>
      </c>
      <c r="H29" s="47">
        <f>E29*Константы!$C$18+F29*Константы!$C$19+G29*Константы!$C$20</f>
        <v>38</v>
      </c>
      <c r="I29" s="47">
        <f>IF(    ROUND(Константы!$C$9*(H29/MAX('Силовая младшие'!$H$17:$H$34)),0)&lt;=0,    Константы!$C$10,    ROUND(Константы!$C$9*(H29/MAX('Силовая младшие'!$H$17:$H$34)),0))</f>
        <v>84</v>
      </c>
      <c r="J29" s="104" t="s">
        <v>63</v>
      </c>
      <c r="K29"/>
      <c r="L29"/>
      <c r="M29"/>
      <c r="N29"/>
    </row>
    <row r="30" spans="1:14" s="3" customFormat="1" ht="30">
      <c r="A30" s="60"/>
      <c r="B30" s="97">
        <v>12</v>
      </c>
      <c r="C30" s="108" t="s">
        <v>152</v>
      </c>
      <c r="D30" s="110">
        <v>2013</v>
      </c>
      <c r="E30" s="128">
        <v>20</v>
      </c>
      <c r="F30" s="129">
        <v>0</v>
      </c>
      <c r="G30" s="129">
        <v>11</v>
      </c>
      <c r="H30" s="47">
        <f>E30*Константы!$C$18+F30*Константы!$C$19+G30*Константы!$C$20</f>
        <v>31</v>
      </c>
      <c r="I30" s="47">
        <f>IF(    ROUND(Константы!$C$9*(H30/MAX('Силовая младшие'!$H$17:$H$34)),0)&lt;=0,    Константы!$C$10,    ROUND(Константы!$C$9*(H30/MAX('Силовая младшие'!$H$17:$H$34)),0))</f>
        <v>69</v>
      </c>
      <c r="J30" s="118" t="s">
        <v>63</v>
      </c>
      <c r="K30"/>
      <c r="L30"/>
      <c r="M30"/>
      <c r="N30"/>
    </row>
    <row r="31" spans="1:14" s="3" customFormat="1" ht="15">
      <c r="A31" s="60"/>
      <c r="B31" s="97">
        <v>13</v>
      </c>
      <c r="C31" s="109" t="s">
        <v>157</v>
      </c>
      <c r="D31" s="105">
        <v>2013</v>
      </c>
      <c r="E31" s="128">
        <v>7</v>
      </c>
      <c r="F31" s="129">
        <v>1</v>
      </c>
      <c r="G31" s="129">
        <v>21</v>
      </c>
      <c r="H31" s="47">
        <f>E31*Константы!$C$18+F31*Константы!$C$19+G31*Константы!$C$20</f>
        <v>30</v>
      </c>
      <c r="I31" s="47">
        <f>IF(    ROUND(Константы!$C$9*(H31/MAX('Силовая младшие'!$H$17:$H$34)),0)&lt;=0,    Константы!$C$10,    ROUND(Константы!$C$9*(H31/MAX('Силовая младшие'!$H$17:$H$34)),0))</f>
        <v>67</v>
      </c>
      <c r="J31" s="104" t="s">
        <v>40</v>
      </c>
      <c r="K31"/>
      <c r="L31"/>
      <c r="M31"/>
      <c r="N31"/>
    </row>
    <row r="32" spans="1:14" s="3" customFormat="1" ht="30">
      <c r="A32" s="60"/>
      <c r="B32" s="97">
        <v>14</v>
      </c>
      <c r="C32" s="109" t="s">
        <v>85</v>
      </c>
      <c r="D32" s="110">
        <v>2013</v>
      </c>
      <c r="E32" s="128">
        <v>6</v>
      </c>
      <c r="F32" s="129">
        <v>4</v>
      </c>
      <c r="G32" s="129">
        <v>13</v>
      </c>
      <c r="H32" s="47">
        <f>E32*Константы!$C$18+F32*Константы!$C$19+G32*Константы!$C$20</f>
        <v>27</v>
      </c>
      <c r="I32" s="47">
        <f>IF(    ROUND(Константы!$C$9*(H32/MAX('Силовая младшие'!$H$17:$H$34)),0)&lt;=0,    Константы!$C$10,    ROUND(Константы!$C$9*(H32/MAX('Силовая младшие'!$H$17:$H$34)),0))</f>
        <v>60</v>
      </c>
      <c r="J32" s="104" t="s">
        <v>147</v>
      </c>
      <c r="K32"/>
      <c r="L32"/>
      <c r="M32"/>
      <c r="N32"/>
    </row>
    <row r="33" spans="1:14" s="3" customFormat="1" ht="30">
      <c r="A33" s="60"/>
      <c r="B33" s="97">
        <v>15</v>
      </c>
      <c r="C33" s="166" t="s">
        <v>156</v>
      </c>
      <c r="D33" s="105">
        <v>2013</v>
      </c>
      <c r="E33" s="130">
        <v>18</v>
      </c>
      <c r="F33" s="81">
        <v>0</v>
      </c>
      <c r="G33" s="129">
        <v>5</v>
      </c>
      <c r="H33" s="47">
        <f>E33*Константы!$C$18+F33*Константы!$C$19+G33*Константы!$C$20</f>
        <v>23</v>
      </c>
      <c r="I33" s="47">
        <f>IF(    ROUND(Константы!$C$9*(H33/MAX('Силовая младшие'!$H$17:$H$34)),0)&lt;=0,    Константы!$C$10,    ROUND(Константы!$C$9*(H33/MAX('Силовая младшие'!$H$17:$H$34)),0))</f>
        <v>51</v>
      </c>
      <c r="J33" s="104" t="s">
        <v>147</v>
      </c>
      <c r="K33"/>
      <c r="L33"/>
      <c r="M33"/>
      <c r="N33"/>
    </row>
    <row r="34" spans="1:14" s="3" customFormat="1" ht="18.75" customHeight="1">
      <c r="A34" s="60"/>
      <c r="B34" s="226" t="s">
        <v>211</v>
      </c>
      <c r="C34" s="227"/>
      <c r="D34" s="227"/>
      <c r="E34" s="227"/>
      <c r="F34" s="227"/>
      <c r="G34" s="227"/>
      <c r="H34" s="227"/>
      <c r="I34" s="227"/>
      <c r="J34" s="228"/>
      <c r="K34"/>
      <c r="L34"/>
      <c r="M34"/>
      <c r="N34"/>
    </row>
    <row r="35" spans="1:14" s="3" customFormat="1" ht="15">
      <c r="A35" s="60"/>
      <c r="B35" s="97">
        <v>1</v>
      </c>
      <c r="C35" s="109" t="s">
        <v>165</v>
      </c>
      <c r="D35" s="115">
        <v>2012</v>
      </c>
      <c r="E35" s="81">
        <v>41</v>
      </c>
      <c r="F35" s="125">
        <v>11</v>
      </c>
      <c r="G35" s="125">
        <v>27</v>
      </c>
      <c r="H35" s="46">
        <f>E35*Константы!$C$18+F35*Константы!$C$19+G35*Константы!$C$20</f>
        <v>90</v>
      </c>
      <c r="I35" s="46">
        <f>IF(    ROUND(Константы!$C$9*(H35/MAX('Силовая младшие'!$H$35:$H$44)),0)&lt;=0,    Константы!$C$10,    ROUND(Константы!$C$9*(H35/MAX('Силовая младшие'!$H$35:$H$44)),0))</f>
        <v>200</v>
      </c>
      <c r="J35" s="104" t="s">
        <v>61</v>
      </c>
      <c r="K35"/>
      <c r="L35"/>
      <c r="M35"/>
      <c r="N35"/>
    </row>
    <row r="36" spans="1:14" s="3" customFormat="1" ht="18" customHeight="1">
      <c r="A36" s="60"/>
      <c r="B36" s="97">
        <v>2</v>
      </c>
      <c r="C36" s="109" t="s">
        <v>76</v>
      </c>
      <c r="D36" s="116">
        <v>2012</v>
      </c>
      <c r="E36" s="81">
        <v>38</v>
      </c>
      <c r="F36" s="125">
        <v>8</v>
      </c>
      <c r="G36" s="125">
        <v>26</v>
      </c>
      <c r="H36" s="46">
        <f>E36*Константы!$C$18+F36*Константы!$C$19+G36*Константы!$C$20</f>
        <v>80</v>
      </c>
      <c r="I36" s="46">
        <f>IF(    ROUND(Константы!$C$9*(H36/MAX('Силовая младшие'!$H$35:$H$44)),0)&lt;=0,    Константы!$C$10,    ROUND(Константы!$C$9*(H36/MAX('Силовая младшие'!$H$35:$H$44)),0))</f>
        <v>178</v>
      </c>
      <c r="J36" s="104" t="s">
        <v>147</v>
      </c>
      <c r="K36"/>
      <c r="L36"/>
      <c r="M36"/>
      <c r="N36"/>
    </row>
    <row r="37" spans="1:14" s="3" customFormat="1" ht="30">
      <c r="A37" s="60"/>
      <c r="B37" s="97">
        <v>3</v>
      </c>
      <c r="C37" s="98" t="s">
        <v>164</v>
      </c>
      <c r="D37" s="105">
        <v>2012</v>
      </c>
      <c r="E37" s="81">
        <v>29</v>
      </c>
      <c r="F37" s="125">
        <v>0</v>
      </c>
      <c r="G37" s="125">
        <v>20</v>
      </c>
      <c r="H37" s="46">
        <f>E37*Константы!$C$18+F37*Константы!$C$19+G37*Константы!$C$20</f>
        <v>49</v>
      </c>
      <c r="I37" s="46">
        <f>IF(    ROUND(Константы!$C$9*(H37/MAX('Силовая младшие'!$H$35:$H$44)),0)&lt;=0,    Константы!$C$10,    ROUND(Константы!$C$9*(H37/MAX('Силовая младшие'!$H$35:$H$44)),0))</f>
        <v>109</v>
      </c>
      <c r="J37" s="118" t="s">
        <v>147</v>
      </c>
      <c r="K37"/>
      <c r="L37"/>
      <c r="M37"/>
      <c r="N37"/>
    </row>
    <row r="38" spans="1:14" s="3" customFormat="1" ht="30">
      <c r="A38" s="60"/>
      <c r="B38" s="97">
        <v>4</v>
      </c>
      <c r="C38" s="108" t="s">
        <v>72</v>
      </c>
      <c r="D38" s="116">
        <v>2011</v>
      </c>
      <c r="E38" s="81">
        <v>25</v>
      </c>
      <c r="F38" s="125">
        <v>3</v>
      </c>
      <c r="G38" s="125">
        <v>11</v>
      </c>
      <c r="H38" s="46">
        <f>E38*Константы!$C$18+F38*Константы!$C$19+G38*Константы!$C$20</f>
        <v>42</v>
      </c>
      <c r="I38" s="46">
        <f>IF(    ROUND(Константы!$C$9*(H38/MAX('Силовая младшие'!$H$35:$H$44)),0)&lt;=0,    Константы!$C$10,    ROUND(Константы!$C$9*(H38/MAX('Силовая младшие'!$H$35:$H$44)),0))</f>
        <v>93</v>
      </c>
      <c r="J38" s="104" t="s">
        <v>63</v>
      </c>
      <c r="K38"/>
      <c r="L38"/>
      <c r="M38"/>
      <c r="N38"/>
    </row>
    <row r="39" spans="1:14" s="3" customFormat="1" ht="15">
      <c r="A39" s="60"/>
      <c r="B39" s="97">
        <v>5</v>
      </c>
      <c r="C39" s="109" t="s">
        <v>78</v>
      </c>
      <c r="D39" s="116">
        <v>2012</v>
      </c>
      <c r="E39" s="81">
        <v>18</v>
      </c>
      <c r="F39" s="125">
        <v>2</v>
      </c>
      <c r="G39" s="125">
        <v>18</v>
      </c>
      <c r="H39" s="46">
        <f>E39*Константы!$C$18+F39*Константы!$C$19+G39*Константы!$C$20</f>
        <v>40</v>
      </c>
      <c r="I39" s="46">
        <f>IF(    ROUND(Константы!$C$9*(H39/MAX('Силовая младшие'!$H$35:$H$44)),0)&lt;=0,    Константы!$C$10,    ROUND(Константы!$C$9*(H39/MAX('Силовая младшие'!$H$35:$H$44)),0))</f>
        <v>89</v>
      </c>
      <c r="J39" s="104" t="s">
        <v>62</v>
      </c>
      <c r="K39"/>
      <c r="L39"/>
      <c r="M39"/>
      <c r="N39"/>
    </row>
    <row r="40" spans="1:14" s="3" customFormat="1" ht="18" customHeight="1">
      <c r="A40" s="60"/>
      <c r="B40" s="97">
        <v>6</v>
      </c>
      <c r="C40" s="109" t="s">
        <v>162</v>
      </c>
      <c r="D40" s="115">
        <v>2012</v>
      </c>
      <c r="E40" s="81">
        <v>20</v>
      </c>
      <c r="F40" s="125">
        <v>0</v>
      </c>
      <c r="G40" s="125">
        <v>10</v>
      </c>
      <c r="H40" s="46">
        <f>E40*Константы!$C$18+F40*Константы!$C$19+G40*Константы!$C$20</f>
        <v>30</v>
      </c>
      <c r="I40" s="46">
        <f>IF(    ROUND(Константы!$C$9*(H40/MAX('Силовая младшие'!$H$35:$H$44)),0)&lt;=0,    Константы!$C$10,    ROUND(Константы!$C$9*(H40/MAX('Силовая младшие'!$H$35:$H$44)),0))</f>
        <v>67</v>
      </c>
      <c r="J40" s="104" t="s">
        <v>61</v>
      </c>
      <c r="K40"/>
      <c r="L40"/>
      <c r="M40"/>
      <c r="N40"/>
    </row>
    <row r="41" spans="1:14" s="3" customFormat="1" ht="18" customHeight="1">
      <c r="A41" s="60"/>
      <c r="B41" s="97">
        <v>7</v>
      </c>
      <c r="C41" s="108" t="s">
        <v>94</v>
      </c>
      <c r="D41" s="116">
        <v>2011</v>
      </c>
      <c r="E41" s="81">
        <v>8</v>
      </c>
      <c r="F41" s="125">
        <v>0</v>
      </c>
      <c r="G41" s="125">
        <v>12</v>
      </c>
      <c r="H41" s="46">
        <f>E41*Константы!$C$18+F41*Константы!$C$19+G41*Константы!$C$20</f>
        <v>20</v>
      </c>
      <c r="I41" s="46">
        <f>IF(    ROUND(Константы!$C$9*(H41/MAX('Силовая младшие'!$H$35:$H$44)),0)&lt;=0,    Константы!$C$10,    ROUND(Константы!$C$9*(H41/MAX('Силовая младшие'!$H$35:$H$44)),0))</f>
        <v>44</v>
      </c>
      <c r="J41" s="102" t="s">
        <v>62</v>
      </c>
      <c r="K41"/>
      <c r="L41"/>
      <c r="M41"/>
      <c r="N41"/>
    </row>
    <row r="42" spans="1:14" s="3" customFormat="1" ht="18" customHeight="1">
      <c r="A42" s="60"/>
      <c r="B42" s="97">
        <v>8</v>
      </c>
      <c r="C42" s="108" t="s">
        <v>73</v>
      </c>
      <c r="D42" s="115">
        <v>2011</v>
      </c>
      <c r="E42" s="81">
        <v>10</v>
      </c>
      <c r="F42" s="125">
        <v>0</v>
      </c>
      <c r="G42" s="125">
        <v>7</v>
      </c>
      <c r="H42" s="46">
        <f>E42*Константы!$C$18+F42*Константы!$C$19+G42*Константы!$C$20</f>
        <v>17</v>
      </c>
      <c r="I42" s="46">
        <f>IF(    ROUND(Константы!$C$9*(H42/MAX('Силовая младшие'!$H$35:$H$44)),0)&lt;=0,    Константы!$C$10,    ROUND(Константы!$C$9*(H42/MAX('Силовая младшие'!$H$35:$H$44)),0))</f>
        <v>38</v>
      </c>
      <c r="J42" s="118" t="s">
        <v>147</v>
      </c>
      <c r="K42"/>
      <c r="L42"/>
      <c r="M42"/>
      <c r="N42"/>
    </row>
    <row r="43" spans="1:14" s="3" customFormat="1" ht="30">
      <c r="A43" s="60"/>
      <c r="B43" s="97">
        <v>9</v>
      </c>
      <c r="C43" s="109" t="s">
        <v>93</v>
      </c>
      <c r="D43" s="117">
        <v>2011</v>
      </c>
      <c r="E43" s="125">
        <v>8</v>
      </c>
      <c r="F43" s="81">
        <v>0</v>
      </c>
      <c r="G43" s="125">
        <v>8</v>
      </c>
      <c r="H43" s="46">
        <f>E43*Константы!$C$18+F43*Константы!$C$19+G43*Константы!$C$20</f>
        <v>16</v>
      </c>
      <c r="I43" s="46">
        <f>IF(    ROUND(Константы!$C$9*(H43/MAX('Силовая младшие'!$H$35:$H$44)),0)&lt;=0,    Константы!$C$10,    ROUND(Константы!$C$9*(H43/MAX('Силовая младшие'!$H$35:$H$44)),0))</f>
        <v>36</v>
      </c>
      <c r="J43" s="104" t="s">
        <v>63</v>
      </c>
      <c r="K43"/>
      <c r="L43"/>
      <c r="M43"/>
      <c r="N43"/>
    </row>
    <row r="44" spans="1:14" s="3" customFormat="1" ht="18" customHeight="1">
      <c r="A44" s="60"/>
      <c r="B44" s="97">
        <v>10</v>
      </c>
      <c r="C44" s="108" t="s">
        <v>163</v>
      </c>
      <c r="D44" s="174">
        <v>2011</v>
      </c>
      <c r="E44" s="125">
        <v>2</v>
      </c>
      <c r="F44" s="81">
        <v>0</v>
      </c>
      <c r="G44" s="125">
        <v>12</v>
      </c>
      <c r="H44" s="46">
        <f>E44*Константы!$C$18+F44*Константы!$C$19+G44*Константы!$C$20</f>
        <v>14</v>
      </c>
      <c r="I44" s="46">
        <f>IF(    ROUND(Константы!$C$9*(H44/MAX('Силовая младшие'!$H$35:$H$44)),0)&lt;=0,    Константы!$C$10,    ROUND(Константы!$C$9*(H44/MAX('Силовая младшие'!$H$35:$H$44)),0))</f>
        <v>31</v>
      </c>
      <c r="J44" s="102" t="s">
        <v>62</v>
      </c>
      <c r="K44"/>
      <c r="L44"/>
      <c r="M44"/>
      <c r="N44"/>
    </row>
    <row r="45" spans="1:14" s="3" customFormat="1" ht="18.75" customHeight="1">
      <c r="A45" s="60"/>
      <c r="B45" s="226" t="s">
        <v>212</v>
      </c>
      <c r="C45" s="227"/>
      <c r="D45" s="227"/>
      <c r="E45" s="227"/>
      <c r="F45" s="227"/>
      <c r="G45" s="227"/>
      <c r="H45" s="227"/>
      <c r="I45" s="227"/>
      <c r="J45" s="228"/>
      <c r="K45"/>
      <c r="L45"/>
      <c r="M45"/>
      <c r="N45"/>
    </row>
    <row r="46" spans="1:14" s="3" customFormat="1" ht="15">
      <c r="A46" s="60"/>
      <c r="B46" s="97">
        <v>1</v>
      </c>
      <c r="C46" s="109" t="s">
        <v>108</v>
      </c>
      <c r="D46" s="120">
        <v>2011</v>
      </c>
      <c r="E46" s="125">
        <v>35</v>
      </c>
      <c r="F46" s="125">
        <v>10</v>
      </c>
      <c r="G46" s="125">
        <v>31</v>
      </c>
      <c r="H46" s="46">
        <f>E46*Константы!$C$18+F46*Константы!$C$19+G46*Константы!$C$20</f>
        <v>86</v>
      </c>
      <c r="I46" s="46">
        <f>IF(    ROUND(Константы!$C$9*(H46/MAX('Силовая младшие'!$H$46:$H$74)),0)&lt;=0,    Константы!$C$10,    ROUND(Константы!$C$9*(H46/MAX('Силовая младшие'!$H$46:$H$74)),0))</f>
        <v>200</v>
      </c>
      <c r="J46" s="104" t="s">
        <v>61</v>
      </c>
      <c r="K46"/>
      <c r="L46"/>
      <c r="M46"/>
      <c r="N46"/>
    </row>
    <row r="47" spans="1:14" s="3" customFormat="1" ht="18" customHeight="1">
      <c r="A47" s="60"/>
      <c r="B47" s="97">
        <v>2</v>
      </c>
      <c r="C47" s="108" t="s">
        <v>97</v>
      </c>
      <c r="D47" s="120">
        <v>2011</v>
      </c>
      <c r="E47" s="125">
        <v>30</v>
      </c>
      <c r="F47" s="125">
        <v>10</v>
      </c>
      <c r="G47" s="125">
        <v>32</v>
      </c>
      <c r="H47" s="46">
        <f>E47*Константы!$C$18+F47*Константы!$C$19+G47*Константы!$C$20</f>
        <v>82</v>
      </c>
      <c r="I47" s="46">
        <f>IF(    ROUND(Константы!$C$9*(H47/MAX('Силовая младшие'!$H$46:$H$74)),0)&lt;=0,    Константы!$C$10,    ROUND(Константы!$C$9*(H47/MAX('Силовая младшие'!$H$46:$H$74)),0))</f>
        <v>191</v>
      </c>
      <c r="J47" s="104" t="s">
        <v>147</v>
      </c>
      <c r="K47"/>
      <c r="L47"/>
      <c r="M47"/>
      <c r="N47"/>
    </row>
    <row r="48" spans="1:14" s="3" customFormat="1" ht="15">
      <c r="A48" s="60"/>
      <c r="B48" s="97">
        <v>3</v>
      </c>
      <c r="C48" s="108" t="s">
        <v>171</v>
      </c>
      <c r="D48" s="120">
        <v>2012</v>
      </c>
      <c r="E48" s="125">
        <v>22</v>
      </c>
      <c r="F48" s="125">
        <v>15</v>
      </c>
      <c r="G48" s="125">
        <v>26</v>
      </c>
      <c r="H48" s="46">
        <f>E48*Константы!$C$18+F48*Константы!$C$19+G48*Константы!$C$20</f>
        <v>78</v>
      </c>
      <c r="I48" s="46">
        <f>IF(    ROUND(Константы!$C$9*(H48/MAX('Силовая младшие'!$H$46:$H$74)),0)&lt;=0,    Константы!$C$10,    ROUND(Константы!$C$9*(H48/MAX('Силовая младшие'!$H$46:$H$74)),0))</f>
        <v>181</v>
      </c>
      <c r="J48" s="104" t="s">
        <v>62</v>
      </c>
      <c r="K48"/>
      <c r="L48"/>
      <c r="M48"/>
      <c r="N48"/>
    </row>
    <row r="49" spans="1:14" s="3" customFormat="1" ht="30">
      <c r="A49" s="60"/>
      <c r="B49" s="97">
        <v>4</v>
      </c>
      <c r="C49" s="108" t="s">
        <v>71</v>
      </c>
      <c r="D49" s="120">
        <v>2011</v>
      </c>
      <c r="E49" s="125">
        <v>27</v>
      </c>
      <c r="F49" s="125">
        <v>12</v>
      </c>
      <c r="G49" s="125">
        <v>22</v>
      </c>
      <c r="H49" s="46">
        <f>E49*Константы!$C$18+F49*Константы!$C$19+G49*Константы!$C$20</f>
        <v>73</v>
      </c>
      <c r="I49" s="46">
        <f>IF(    ROUND(Константы!$C$9*(H49/MAX('Силовая младшие'!$H$46:$H$74)),0)&lt;=0,    Константы!$C$10,    ROUND(Константы!$C$9*(H49/MAX('Силовая младшие'!$H$46:$H$74)),0))</f>
        <v>170</v>
      </c>
      <c r="J49" s="104" t="s">
        <v>147</v>
      </c>
      <c r="K49"/>
      <c r="L49"/>
      <c r="M49"/>
      <c r="N49"/>
    </row>
    <row r="50" spans="1:14" s="3" customFormat="1" ht="18" customHeight="1">
      <c r="A50" s="60"/>
      <c r="B50" s="97">
        <v>5</v>
      </c>
      <c r="C50" s="109" t="s">
        <v>47</v>
      </c>
      <c r="D50" s="120">
        <v>2011</v>
      </c>
      <c r="E50" s="125">
        <v>28</v>
      </c>
      <c r="F50" s="125">
        <v>10</v>
      </c>
      <c r="G50" s="125">
        <v>19</v>
      </c>
      <c r="H50" s="46">
        <f>E50*Константы!$C$18+F50*Константы!$C$19+G50*Константы!$C$20</f>
        <v>67</v>
      </c>
      <c r="I50" s="46">
        <f>IF(    ROUND(Константы!$C$9*(H50/MAX('Силовая младшие'!$H$46:$H$74)),0)&lt;=0,    Константы!$C$10,    ROUND(Константы!$C$9*(H50/MAX('Силовая младшие'!$H$46:$H$74)),0))</f>
        <v>156</v>
      </c>
      <c r="J50" s="104" t="s">
        <v>147</v>
      </c>
      <c r="K50"/>
      <c r="L50"/>
      <c r="M50"/>
      <c r="N50"/>
    </row>
    <row r="51" spans="1:14" s="3" customFormat="1" ht="18" customHeight="1">
      <c r="A51" s="60"/>
      <c r="B51" s="97">
        <v>6</v>
      </c>
      <c r="C51" s="108" t="s">
        <v>175</v>
      </c>
      <c r="D51" s="120">
        <v>2011</v>
      </c>
      <c r="E51" s="125">
        <v>29</v>
      </c>
      <c r="F51" s="125">
        <v>8</v>
      </c>
      <c r="G51" s="125">
        <v>16</v>
      </c>
      <c r="H51" s="46">
        <f>E51*Константы!$C$18+F51*Константы!$C$19+G51*Константы!$C$20</f>
        <v>61</v>
      </c>
      <c r="I51" s="46">
        <f>IF(    ROUND(Константы!$C$9*(H51/MAX('Силовая младшие'!$H$46:$H$74)),0)&lt;=0,    Константы!$C$10,    ROUND(Константы!$C$9*(H51/MAX('Силовая младшие'!$H$46:$H$74)),0))</f>
        <v>142</v>
      </c>
      <c r="J51" s="104" t="s">
        <v>63</v>
      </c>
      <c r="K51"/>
      <c r="L51"/>
      <c r="M51"/>
      <c r="N51"/>
    </row>
    <row r="52" spans="1:14" s="3" customFormat="1" ht="15">
      <c r="A52" s="60"/>
      <c r="B52" s="97">
        <v>7</v>
      </c>
      <c r="C52" s="109" t="s">
        <v>172</v>
      </c>
      <c r="D52" s="120">
        <v>2011</v>
      </c>
      <c r="E52" s="125">
        <v>20</v>
      </c>
      <c r="F52" s="125">
        <v>3</v>
      </c>
      <c r="G52" s="125">
        <v>29</v>
      </c>
      <c r="H52" s="46">
        <f>E52*Константы!$C$18+F52*Константы!$C$19+G52*Константы!$C$20</f>
        <v>55</v>
      </c>
      <c r="I52" s="46">
        <f>IF(    ROUND(Константы!$C$9*(H52/MAX('Силовая младшие'!$H$46:$H$74)),0)&lt;=0,    Константы!$C$10,    ROUND(Константы!$C$9*(H52/MAX('Силовая младшие'!$H$46:$H$74)),0))</f>
        <v>128</v>
      </c>
      <c r="J52" s="104" t="s">
        <v>40</v>
      </c>
      <c r="K52"/>
      <c r="L52"/>
      <c r="M52"/>
      <c r="N52"/>
    </row>
    <row r="53" spans="1:14" s="3" customFormat="1" ht="30">
      <c r="A53" s="60"/>
      <c r="B53" s="97">
        <v>8</v>
      </c>
      <c r="C53" s="108" t="s">
        <v>170</v>
      </c>
      <c r="D53" s="120">
        <v>2012</v>
      </c>
      <c r="E53" s="125">
        <v>29</v>
      </c>
      <c r="F53" s="125">
        <v>3</v>
      </c>
      <c r="G53" s="125">
        <v>19</v>
      </c>
      <c r="H53" s="46">
        <f>E53*Константы!$C$18+F53*Константы!$C$19+G53*Константы!$C$20</f>
        <v>54</v>
      </c>
      <c r="I53" s="46">
        <f>IF(    ROUND(Константы!$C$9*(H53/MAX('Силовая младшие'!$H$46:$H$74)),0)&lt;=0,    Константы!$C$10,    ROUND(Константы!$C$9*(H53/MAX('Силовая младшие'!$H$46:$H$74)),0))</f>
        <v>126</v>
      </c>
      <c r="J53" s="104" t="s">
        <v>63</v>
      </c>
      <c r="K53"/>
      <c r="L53"/>
      <c r="M53"/>
      <c r="N53"/>
    </row>
    <row r="54" spans="1:14" s="3" customFormat="1" ht="18" customHeight="1">
      <c r="A54" s="60"/>
      <c r="B54" s="97">
        <v>9</v>
      </c>
      <c r="C54" s="108" t="s">
        <v>176</v>
      </c>
      <c r="D54" s="120">
        <v>2011</v>
      </c>
      <c r="E54" s="125">
        <v>31</v>
      </c>
      <c r="F54" s="125">
        <v>3</v>
      </c>
      <c r="G54" s="125">
        <v>11</v>
      </c>
      <c r="H54" s="46">
        <f>E54*Константы!$C$18+F54*Константы!$C$19+G54*Константы!$C$20</f>
        <v>48</v>
      </c>
      <c r="I54" s="46">
        <f>IF(    ROUND(Константы!$C$9*(H54/MAX('Силовая младшие'!$H$46:$H$74)),0)&lt;=0,    Константы!$C$10,    ROUND(Константы!$C$9*(H54/MAX('Силовая младшие'!$H$46:$H$74)),0))</f>
        <v>112</v>
      </c>
      <c r="J54" s="104" t="s">
        <v>40</v>
      </c>
      <c r="K54"/>
      <c r="L54"/>
      <c r="M54"/>
      <c r="N54"/>
    </row>
    <row r="55" spans="1:14" s="3" customFormat="1" ht="15">
      <c r="A55" s="60"/>
      <c r="B55" s="97">
        <v>10</v>
      </c>
      <c r="C55" s="108" t="s">
        <v>89</v>
      </c>
      <c r="D55" s="120">
        <v>2012</v>
      </c>
      <c r="E55" s="125">
        <v>19</v>
      </c>
      <c r="F55" s="125">
        <v>2</v>
      </c>
      <c r="G55" s="125">
        <v>22</v>
      </c>
      <c r="H55" s="46">
        <f>E55*Константы!$C$18+F55*Константы!$C$19+G55*Константы!$C$20</f>
        <v>45</v>
      </c>
      <c r="I55" s="46">
        <f>IF(    ROUND(Константы!$C$9*(H55/MAX('Силовая младшие'!$H$46:$H$74)),0)&lt;=0,    Константы!$C$10,    ROUND(Константы!$C$9*(H55/MAX('Силовая младшие'!$H$46:$H$74)),0))</f>
        <v>105</v>
      </c>
      <c r="J55" s="104" t="s">
        <v>61</v>
      </c>
      <c r="K55"/>
      <c r="L55"/>
      <c r="M55"/>
      <c r="N55"/>
    </row>
    <row r="56" spans="1:14" s="3" customFormat="1" ht="30">
      <c r="A56" s="60"/>
      <c r="B56" s="97">
        <v>11</v>
      </c>
      <c r="C56" s="109" t="s">
        <v>168</v>
      </c>
      <c r="D56" s="120">
        <v>2012</v>
      </c>
      <c r="E56" s="81">
        <v>22</v>
      </c>
      <c r="F56" s="125">
        <v>6</v>
      </c>
      <c r="G56" s="125">
        <v>8</v>
      </c>
      <c r="H56" s="46">
        <f>E56*Константы!$C$18+F56*Константы!$C$19+G56*Константы!$C$20</f>
        <v>42</v>
      </c>
      <c r="I56" s="46">
        <f>IF(    ROUND(Константы!$C$9*(H56/MAX('Силовая младшие'!$H$46:$H$74)),0)&lt;=0,    Константы!$C$10,    ROUND(Константы!$C$9*(H56/MAX('Силовая младшие'!$H$46:$H$74)),0))</f>
        <v>98</v>
      </c>
      <c r="J56" s="104" t="s">
        <v>147</v>
      </c>
      <c r="K56"/>
      <c r="L56"/>
      <c r="M56"/>
      <c r="N56"/>
    </row>
    <row r="57" spans="1:14" s="3" customFormat="1" ht="15">
      <c r="A57" s="60"/>
      <c r="B57" s="97">
        <v>12</v>
      </c>
      <c r="C57" s="109" t="s">
        <v>82</v>
      </c>
      <c r="D57" s="120">
        <v>2012</v>
      </c>
      <c r="E57" s="125">
        <v>12</v>
      </c>
      <c r="F57" s="125">
        <v>4</v>
      </c>
      <c r="G57" s="125">
        <v>20</v>
      </c>
      <c r="H57" s="46">
        <f>E57*Константы!$C$18+F57*Константы!$C$19+G57*Константы!$C$20</f>
        <v>40</v>
      </c>
      <c r="I57" s="46">
        <f>IF(    ROUND(Константы!$C$9*(H57/MAX('Силовая младшие'!$H$46:$H$74)),0)&lt;=0,    Константы!$C$10,    ROUND(Константы!$C$9*(H57/MAX('Силовая младшие'!$H$46:$H$74)),0))</f>
        <v>93</v>
      </c>
      <c r="J57" s="104" t="s">
        <v>61</v>
      </c>
      <c r="K57"/>
      <c r="L57"/>
      <c r="M57"/>
      <c r="N57"/>
    </row>
    <row r="58" spans="1:14" s="3" customFormat="1" ht="15">
      <c r="A58" s="60"/>
      <c r="B58" s="97">
        <v>13</v>
      </c>
      <c r="C58" s="109" t="s">
        <v>181</v>
      </c>
      <c r="D58" s="120">
        <v>2012</v>
      </c>
      <c r="E58" s="125">
        <v>25</v>
      </c>
      <c r="F58" s="125">
        <v>0</v>
      </c>
      <c r="G58" s="125">
        <v>14</v>
      </c>
      <c r="H58" s="46">
        <f>E58*Константы!$C$18+F58*Константы!$C$19+G58*Константы!$C$20</f>
        <v>39</v>
      </c>
      <c r="I58" s="46">
        <f>IF(    ROUND(Константы!$C$9*(H58/MAX('Силовая младшие'!$H$46:$H$74)),0)&lt;=0,    Константы!$C$10,    ROUND(Константы!$C$9*(H58/MAX('Силовая младшие'!$H$46:$H$74)),0))</f>
        <v>91</v>
      </c>
      <c r="J58" s="104" t="s">
        <v>61</v>
      </c>
      <c r="K58"/>
      <c r="L58"/>
      <c r="M58"/>
      <c r="N58"/>
    </row>
    <row r="59" spans="1:14" s="3" customFormat="1" ht="15">
      <c r="A59" s="60"/>
      <c r="B59" s="97">
        <v>14</v>
      </c>
      <c r="C59" s="109" t="s">
        <v>95</v>
      </c>
      <c r="D59" s="120">
        <v>2011</v>
      </c>
      <c r="E59" s="125">
        <v>20</v>
      </c>
      <c r="F59" s="125">
        <v>1</v>
      </c>
      <c r="G59" s="125">
        <v>16</v>
      </c>
      <c r="H59" s="46">
        <f>E59*Константы!$C$18+F59*Константы!$C$19+G59*Константы!$C$20</f>
        <v>38</v>
      </c>
      <c r="I59" s="46">
        <f>IF(    ROUND(Константы!$C$9*(H59/MAX('Силовая младшие'!$H$46:$H$74)),0)&lt;=0,    Константы!$C$10,    ROUND(Константы!$C$9*(H59/MAX('Силовая младшие'!$H$46:$H$74)),0))</f>
        <v>88</v>
      </c>
      <c r="J59" s="104" t="s">
        <v>62</v>
      </c>
      <c r="K59"/>
      <c r="L59"/>
      <c r="M59"/>
      <c r="N59"/>
    </row>
    <row r="60" spans="1:14" s="3" customFormat="1" ht="18" customHeight="1">
      <c r="A60" s="60"/>
      <c r="B60" s="97">
        <v>15</v>
      </c>
      <c r="C60" s="109" t="s">
        <v>169</v>
      </c>
      <c r="D60" s="120">
        <v>2011</v>
      </c>
      <c r="E60" s="125">
        <v>11</v>
      </c>
      <c r="F60" s="125">
        <v>1</v>
      </c>
      <c r="G60" s="125">
        <v>23</v>
      </c>
      <c r="H60" s="46">
        <f>E60*Константы!$C$18+F60*Константы!$C$19+G60*Константы!$C$20</f>
        <v>36</v>
      </c>
      <c r="I60" s="46">
        <f>IF(    ROUND(Константы!$C$9*(H60/MAX('Силовая младшие'!$H$46:$H$74)),0)&lt;=0,    Константы!$C$10,    ROUND(Константы!$C$9*(H60/MAX('Силовая младшие'!$H$46:$H$74)),0))</f>
        <v>84</v>
      </c>
      <c r="J60" s="104" t="s">
        <v>61</v>
      </c>
      <c r="K60"/>
      <c r="L60"/>
      <c r="M60"/>
      <c r="N60"/>
    </row>
    <row r="61" spans="1:14" s="3" customFormat="1" ht="15">
      <c r="A61" s="60"/>
      <c r="B61" s="97">
        <v>16</v>
      </c>
      <c r="C61" s="109" t="s">
        <v>177</v>
      </c>
      <c r="D61" s="120">
        <v>2012</v>
      </c>
      <c r="E61" s="81">
        <v>15</v>
      </c>
      <c r="F61" s="125">
        <v>0</v>
      </c>
      <c r="G61" s="125">
        <v>14</v>
      </c>
      <c r="H61" s="46">
        <f>E61*Константы!$C$18+F61*Константы!$C$19+G61*Константы!$C$20</f>
        <v>29</v>
      </c>
      <c r="I61" s="46">
        <f>IF(    ROUND(Константы!$C$9*(H61/MAX('Силовая младшие'!$H$46:$H$74)),0)&lt;=0,    Константы!$C$10,    ROUND(Константы!$C$9*(H61/MAX('Силовая младшие'!$H$46:$H$74)),0))</f>
        <v>67</v>
      </c>
      <c r="J61" s="104" t="s">
        <v>62</v>
      </c>
      <c r="K61"/>
      <c r="L61"/>
      <c r="M61"/>
      <c r="N61"/>
    </row>
    <row r="62" spans="1:14" s="3" customFormat="1" ht="30">
      <c r="A62" s="60"/>
      <c r="B62" s="97">
        <v>17</v>
      </c>
      <c r="C62" s="108" t="s">
        <v>83</v>
      </c>
      <c r="D62" s="120">
        <v>2012</v>
      </c>
      <c r="E62" s="125">
        <v>3</v>
      </c>
      <c r="F62" s="125">
        <v>4</v>
      </c>
      <c r="G62" s="125">
        <v>15</v>
      </c>
      <c r="H62" s="46">
        <f>E62*Константы!$C$18+F62*Константы!$C$19+G62*Константы!$C$20</f>
        <v>26</v>
      </c>
      <c r="I62" s="46">
        <f>IF(    ROUND(Константы!$C$9*(H62/MAX('Силовая младшие'!$H$46:$H$74)),0)&lt;=0,    Константы!$C$10,    ROUND(Константы!$C$9*(H62/MAX('Силовая младшие'!$H$46:$H$74)),0))</f>
        <v>60</v>
      </c>
      <c r="J62" s="104" t="s">
        <v>63</v>
      </c>
      <c r="K62"/>
      <c r="L62"/>
      <c r="M62"/>
      <c r="N62"/>
    </row>
    <row r="63" spans="1:14" s="3" customFormat="1" ht="18" customHeight="1">
      <c r="A63" s="60"/>
      <c r="B63" s="97">
        <v>18</v>
      </c>
      <c r="C63" s="109" t="s">
        <v>111</v>
      </c>
      <c r="D63" s="120">
        <v>2011</v>
      </c>
      <c r="E63" s="125">
        <v>15</v>
      </c>
      <c r="F63" s="125">
        <v>0</v>
      </c>
      <c r="G63" s="125">
        <v>10</v>
      </c>
      <c r="H63" s="46">
        <f>E63*Константы!$C$18+F63*Константы!$C$19+G63*Константы!$C$20</f>
        <v>25</v>
      </c>
      <c r="I63" s="46">
        <f>IF(    ROUND(Константы!$C$9*(H63/MAX('Силовая младшие'!$H$46:$H$74)),0)&lt;=0,    Константы!$C$10,    ROUND(Константы!$C$9*(H63/MAX('Силовая младшие'!$H$46:$H$74)),0))</f>
        <v>58</v>
      </c>
      <c r="J63" s="104" t="s">
        <v>63</v>
      </c>
      <c r="K63"/>
      <c r="L63"/>
      <c r="M63"/>
      <c r="N63"/>
    </row>
    <row r="64" spans="1:14" s="3" customFormat="1" ht="30">
      <c r="A64" s="60"/>
      <c r="B64" s="97">
        <v>19</v>
      </c>
      <c r="C64" s="109" t="s">
        <v>173</v>
      </c>
      <c r="D64" s="120">
        <v>2011</v>
      </c>
      <c r="E64" s="125">
        <v>12</v>
      </c>
      <c r="F64" s="125">
        <v>0</v>
      </c>
      <c r="G64" s="125">
        <v>13</v>
      </c>
      <c r="H64" s="46">
        <f>E64*Константы!$C$18+F64*Константы!$C$19+G64*Константы!$C$20</f>
        <v>25</v>
      </c>
      <c r="I64" s="46">
        <f>IF(    ROUND(Константы!$C$9*(H64/MAX('Силовая младшие'!$H$46:$H$74)),0)&lt;=0,    Константы!$C$10,    ROUND(Константы!$C$9*(H64/MAX('Силовая младшие'!$H$46:$H$74)),0))</f>
        <v>58</v>
      </c>
      <c r="J64" s="104" t="s">
        <v>147</v>
      </c>
      <c r="K64"/>
      <c r="L64"/>
      <c r="M64"/>
      <c r="N64"/>
    </row>
    <row r="65" spans="1:14" s="3" customFormat="1" ht="30">
      <c r="A65" s="60"/>
      <c r="B65" s="97">
        <v>20</v>
      </c>
      <c r="C65" s="167" t="s">
        <v>51</v>
      </c>
      <c r="D65" s="120">
        <v>2012</v>
      </c>
      <c r="E65" s="125">
        <v>5</v>
      </c>
      <c r="F65" s="125">
        <v>0</v>
      </c>
      <c r="G65" s="125">
        <v>7</v>
      </c>
      <c r="H65" s="46">
        <f>E65*Константы!$C$18+F65*Константы!$C$19+G65*Константы!$C$20</f>
        <v>12</v>
      </c>
      <c r="I65" s="46">
        <f>IF(    ROUND(Константы!$C$9*(H65/MAX('Силовая младшие'!$H$46:$H$74)),0)&lt;=0,    Константы!$C$10,    ROUND(Константы!$C$9*(H65/MAX('Силовая младшие'!$H$46:$H$74)),0))</f>
        <v>28</v>
      </c>
      <c r="J65" s="104" t="s">
        <v>63</v>
      </c>
      <c r="K65"/>
      <c r="L65"/>
      <c r="M65"/>
      <c r="N65"/>
    </row>
    <row r="66" spans="1:14" s="3" customFormat="1" ht="30">
      <c r="A66" s="60"/>
      <c r="B66" s="97">
        <v>21</v>
      </c>
      <c r="C66" s="109" t="s">
        <v>102</v>
      </c>
      <c r="D66" s="120">
        <v>2011</v>
      </c>
      <c r="E66" s="125">
        <v>5</v>
      </c>
      <c r="F66" s="125">
        <v>0</v>
      </c>
      <c r="G66" s="125">
        <v>2</v>
      </c>
      <c r="H66" s="46">
        <f>E66*Константы!$C$18+F66*Константы!$C$19+G66*Константы!$C$20</f>
        <v>7</v>
      </c>
      <c r="I66" s="46">
        <f>IF(    ROUND(Константы!$C$9*(H66/MAX('Силовая младшие'!$H$46:$H$74)),0)&lt;=0,    Константы!$C$10,    ROUND(Константы!$C$9*(H66/MAX('Силовая младшие'!$H$46:$H$74)),0))</f>
        <v>16</v>
      </c>
      <c r="J66" s="104" t="s">
        <v>63</v>
      </c>
      <c r="K66"/>
      <c r="L66"/>
      <c r="M66"/>
      <c r="N66"/>
    </row>
    <row r="67" spans="1:14" s="3" customFormat="1" ht="15">
      <c r="A67" s="60"/>
      <c r="B67" s="97">
        <v>22</v>
      </c>
      <c r="C67" s="109" t="s">
        <v>174</v>
      </c>
      <c r="D67" s="120">
        <v>2011</v>
      </c>
      <c r="E67" s="125">
        <v>2</v>
      </c>
      <c r="F67" s="125">
        <v>0</v>
      </c>
      <c r="G67" s="125">
        <v>4</v>
      </c>
      <c r="H67" s="46">
        <f>E67*Константы!$C$18+F67*Константы!$C$19+G67*Константы!$C$20</f>
        <v>6</v>
      </c>
      <c r="I67" s="46">
        <f>IF(    ROUND(Константы!$C$9*(H67/MAX('Силовая младшие'!$H$46:$H$74)),0)&lt;=0,    Константы!$C$10,    ROUND(Константы!$C$9*(H67/MAX('Силовая младшие'!$H$46:$H$74)),0))</f>
        <v>14</v>
      </c>
      <c r="J67" s="104" t="s">
        <v>62</v>
      </c>
      <c r="K67"/>
      <c r="L67"/>
      <c r="M67"/>
      <c r="N67"/>
    </row>
    <row r="68" spans="1:14" s="3" customFormat="1" ht="18" customHeight="1">
      <c r="A68" s="60"/>
      <c r="B68" s="97"/>
      <c r="C68" s="163" t="s">
        <v>74</v>
      </c>
      <c r="D68" s="168">
        <v>2011</v>
      </c>
      <c r="E68" s="169"/>
      <c r="F68" s="169"/>
      <c r="G68" s="169"/>
      <c r="H68" s="170">
        <f>E68*Константы!$C$18+F68*Константы!$C$19+G68*Константы!$C$20</f>
        <v>0</v>
      </c>
      <c r="I68" s="170">
        <f>IF(    ROUND(Константы!$C$9*(H68/MAX('Силовая младшие'!$H$46:$H$74)),0)&lt;=0,    Константы!$C$10,    ROUND(Константы!$C$9*(H68/MAX('Силовая младшие'!$H$46:$H$74)),0))</f>
        <v>1</v>
      </c>
      <c r="J68" s="171" t="s">
        <v>147</v>
      </c>
      <c r="K68"/>
      <c r="L68"/>
      <c r="M68"/>
      <c r="N68"/>
    </row>
    <row r="69" spans="1:14" s="3" customFormat="1" ht="30">
      <c r="A69" s="60"/>
      <c r="B69" s="97"/>
      <c r="C69" s="164" t="s">
        <v>179</v>
      </c>
      <c r="D69" s="168">
        <v>2011</v>
      </c>
      <c r="E69" s="169"/>
      <c r="F69" s="169"/>
      <c r="G69" s="169"/>
      <c r="H69" s="170">
        <f>E69*Константы!$C$18+F69*Константы!$C$19+G69*Константы!$C$20</f>
        <v>0</v>
      </c>
      <c r="I69" s="170">
        <f>IF(    ROUND(Константы!$C$9*(H69/MAX('Силовая младшие'!$H$46:$H$74)),0)&lt;=0,    Константы!$C$10,    ROUND(Константы!$C$9*(H69/MAX('Силовая младшие'!$H$46:$H$74)),0))</f>
        <v>1</v>
      </c>
      <c r="J69" s="171" t="s">
        <v>63</v>
      </c>
      <c r="K69"/>
      <c r="L69"/>
      <c r="M69"/>
      <c r="N69"/>
    </row>
    <row r="70" spans="1:14" s="3" customFormat="1" ht="30">
      <c r="A70" s="60"/>
      <c r="B70" s="97"/>
      <c r="C70" s="165" t="s">
        <v>178</v>
      </c>
      <c r="D70" s="123">
        <v>2011</v>
      </c>
      <c r="E70" s="172"/>
      <c r="F70" s="169"/>
      <c r="G70" s="169"/>
      <c r="H70" s="170">
        <f>E70*Константы!$C$18+F70*Константы!$C$19+G70*Константы!$C$20</f>
        <v>0</v>
      </c>
      <c r="I70" s="170">
        <f>IF(    ROUND(Константы!$C$9*(H70/MAX('Силовая младшие'!$H$46:$H$74)),0)&lt;=0,    Константы!$C$10,    ROUND(Константы!$C$9*(H70/MAX('Силовая младшие'!$H$46:$H$74)),0))</f>
        <v>1</v>
      </c>
      <c r="J70" s="173" t="s">
        <v>63</v>
      </c>
      <c r="K70"/>
      <c r="L70"/>
      <c r="M70"/>
      <c r="N70"/>
    </row>
    <row r="71" spans="1:14" s="3" customFormat="1" ht="18" customHeight="1">
      <c r="A71" s="60"/>
      <c r="B71" s="97"/>
      <c r="C71" s="164" t="s">
        <v>110</v>
      </c>
      <c r="D71" s="168">
        <v>2011</v>
      </c>
      <c r="E71" s="169"/>
      <c r="F71" s="169"/>
      <c r="G71" s="169"/>
      <c r="H71" s="170">
        <f>E71*Константы!$C$18+F71*Константы!$C$19+G71*Константы!$C$20</f>
        <v>0</v>
      </c>
      <c r="I71" s="170">
        <f>IF(    ROUND(Константы!$C$9*(H71/MAX('Силовая младшие'!$H$46:$H$74)),0)&lt;=0,    Константы!$C$10,    ROUND(Константы!$C$9*(H71/MAX('Силовая младшие'!$H$46:$H$74)),0))</f>
        <v>1</v>
      </c>
      <c r="J71" s="171" t="s">
        <v>63</v>
      </c>
    </row>
    <row r="72" spans="1:14" s="3" customFormat="1" ht="18" customHeight="1">
      <c r="A72" s="60"/>
      <c r="B72" s="97"/>
      <c r="C72" s="163" t="s">
        <v>182</v>
      </c>
      <c r="D72" s="123">
        <v>2012</v>
      </c>
      <c r="E72" s="169"/>
      <c r="F72" s="169"/>
      <c r="G72" s="169"/>
      <c r="H72" s="170">
        <f>E72*Константы!$C$18+F72*Константы!$C$19+G72*Константы!$C$20</f>
        <v>0</v>
      </c>
      <c r="I72" s="170">
        <f>IF(    ROUND(Константы!$C$9*(H72/MAX('Силовая младшие'!$H$46:$H$74)),0)&lt;=0,    Константы!$C$10,    ROUND(Константы!$C$9*(H72/MAX('Силовая младшие'!$H$46:$H$74)),0))</f>
        <v>1</v>
      </c>
      <c r="J72" s="171" t="s">
        <v>63</v>
      </c>
    </row>
    <row r="73" spans="1:14" s="3" customFormat="1" ht="18" customHeight="1">
      <c r="A73" s="60"/>
      <c r="B73" s="97"/>
      <c r="C73" s="164" t="s">
        <v>180</v>
      </c>
      <c r="D73" s="168">
        <v>2011</v>
      </c>
      <c r="E73" s="172"/>
      <c r="F73" s="169"/>
      <c r="G73" s="169"/>
      <c r="H73" s="170">
        <f>E73*Константы!$C$18+F73*Константы!$C$19+G73*Константы!$C$20</f>
        <v>0</v>
      </c>
      <c r="I73" s="170">
        <f>IF(    ROUND(Константы!$C$9*(H73/MAX('Силовая младшие'!$H$46:$H$74)),0)&lt;=0,    Константы!$C$10,    ROUND(Константы!$C$9*(H73/MAX('Силовая младшие'!$H$46:$H$74)),0))</f>
        <v>1</v>
      </c>
      <c r="J73" s="171" t="s">
        <v>63</v>
      </c>
    </row>
    <row r="74" spans="1:14" s="3" customFormat="1" ht="30">
      <c r="A74" s="49"/>
      <c r="B74" s="97"/>
      <c r="C74" s="164" t="s">
        <v>101</v>
      </c>
      <c r="D74" s="168">
        <v>2011</v>
      </c>
      <c r="E74" s="172"/>
      <c r="F74" s="169"/>
      <c r="G74" s="169"/>
      <c r="H74" s="170">
        <f>E74*Константы!$C$18+F74*Константы!$C$19+G74*Константы!$C$20</f>
        <v>0</v>
      </c>
      <c r="I74" s="170">
        <f>IF(    ROUND(Константы!$C$9*(H74/MAX('Силовая младшие'!$H$46:$H$74)),0)&lt;=0,    Константы!$C$10,    ROUND(Константы!$C$9*(H74/MAX('Силовая младшие'!$H$46:$H$74)),0))</f>
        <v>1</v>
      </c>
      <c r="J74" s="171" t="s">
        <v>63</v>
      </c>
      <c r="K74"/>
      <c r="L74"/>
      <c r="M74"/>
    </row>
    <row r="75" spans="1:14" s="3" customFormat="1" ht="18" customHeight="1">
      <c r="B75" s="60"/>
      <c r="C75" s="60"/>
      <c r="D75" s="60"/>
      <c r="E75" s="60"/>
      <c r="F75" s="60"/>
      <c r="G75" s="60"/>
      <c r="H75" s="60"/>
      <c r="I75" s="60"/>
      <c r="J75" s="60"/>
    </row>
    <row r="76" spans="1:14" s="3" customFormat="1" ht="18" customHeight="1">
      <c r="B76" s="204" t="s">
        <v>18</v>
      </c>
      <c r="C76" s="204"/>
      <c r="D76" s="159"/>
      <c r="E76" s="61"/>
      <c r="F76" s="61"/>
      <c r="G76" s="61"/>
      <c r="H76" s="61"/>
      <c r="I76" s="223" t="s">
        <v>213</v>
      </c>
      <c r="J76" s="223"/>
    </row>
    <row r="77" spans="1:14" s="3" customFormat="1" ht="18" customHeight="1">
      <c r="B77" s="61"/>
      <c r="C77" s="61"/>
      <c r="D77" s="61"/>
      <c r="E77" s="61"/>
      <c r="F77" s="61"/>
      <c r="G77" s="61"/>
      <c r="H77" s="61"/>
      <c r="I77" s="61"/>
      <c r="J77" s="62"/>
    </row>
    <row r="78" spans="1:14" s="3" customFormat="1" ht="18" customHeight="1">
      <c r="B78" s="204" t="s">
        <v>19</v>
      </c>
      <c r="C78" s="204"/>
      <c r="D78" s="86"/>
      <c r="E78" s="61"/>
      <c r="F78" s="61"/>
      <c r="G78" s="61"/>
      <c r="H78" s="61"/>
      <c r="I78" s="61"/>
      <c r="J78" s="63" t="s">
        <v>61</v>
      </c>
    </row>
    <row r="79" spans="1:14" s="3" customFormat="1" ht="18" customHeight="1">
      <c r="B79"/>
      <c r="C79"/>
      <c r="D79"/>
      <c r="E79"/>
      <c r="F79"/>
      <c r="G79"/>
      <c r="H79" s="5"/>
      <c r="I79"/>
      <c r="J79" s="5"/>
    </row>
    <row r="80" spans="1:14" s="3" customFormat="1" ht="18" customHeight="1">
      <c r="B80"/>
      <c r="C80"/>
      <c r="D80"/>
      <c r="E80"/>
      <c r="F80"/>
      <c r="G80"/>
      <c r="H80" s="5"/>
      <c r="I80"/>
      <c r="J80" s="5"/>
    </row>
    <row r="81" spans="2:11" s="3" customFormat="1" ht="18" customHeight="1">
      <c r="B81"/>
      <c r="C81"/>
      <c r="D81"/>
      <c r="E81"/>
      <c r="F81"/>
      <c r="G81"/>
      <c r="H81" s="5"/>
      <c r="I81"/>
      <c r="J81" s="5"/>
      <c r="K81" s="14"/>
    </row>
    <row r="82" spans="2:11" s="3" customFormat="1" ht="18" customHeight="1">
      <c r="B82"/>
      <c r="C82"/>
      <c r="D82"/>
      <c r="E82"/>
      <c r="F82"/>
      <c r="G82"/>
      <c r="H82" s="5"/>
      <c r="I82"/>
      <c r="J82" s="5"/>
    </row>
    <row r="83" spans="2:11" s="3" customFormat="1" ht="18" customHeight="1">
      <c r="B83"/>
      <c r="C83"/>
      <c r="D83"/>
      <c r="E83"/>
      <c r="F83"/>
      <c r="G83"/>
      <c r="H83" s="5"/>
      <c r="I83"/>
      <c r="J83" s="5"/>
    </row>
    <row r="84" spans="2:11" s="3" customFormat="1" ht="18" customHeight="1">
      <c r="B84"/>
      <c r="C84"/>
      <c r="D84"/>
      <c r="E84"/>
      <c r="F84"/>
      <c r="G84"/>
      <c r="H84" s="5"/>
      <c r="I84"/>
      <c r="J84" s="5"/>
    </row>
    <row r="85" spans="2:11" s="3" customFormat="1" ht="18" customHeight="1">
      <c r="B85"/>
      <c r="C85"/>
      <c r="D85"/>
      <c r="E85"/>
      <c r="F85"/>
      <c r="G85"/>
      <c r="H85" s="5"/>
      <c r="I85"/>
      <c r="J85" s="5"/>
    </row>
    <row r="86" spans="2:11" s="3" customFormat="1" ht="18" customHeight="1">
      <c r="B86"/>
      <c r="C86"/>
      <c r="D86"/>
      <c r="E86"/>
      <c r="F86"/>
      <c r="G86"/>
      <c r="H86" s="5"/>
      <c r="I86"/>
      <c r="J86" s="5"/>
    </row>
    <row r="87" spans="2:11" s="3" customFormat="1" ht="18" customHeight="1">
      <c r="B87"/>
      <c r="C87"/>
      <c r="D87"/>
      <c r="E87"/>
      <c r="F87"/>
      <c r="G87"/>
      <c r="H87" s="5"/>
      <c r="I87"/>
      <c r="J87" s="5"/>
    </row>
    <row r="88" spans="2:11" s="3" customFormat="1" ht="18" customHeight="1">
      <c r="B88"/>
      <c r="C88"/>
      <c r="D88"/>
      <c r="E88"/>
      <c r="F88"/>
      <c r="G88"/>
      <c r="H88" s="5"/>
      <c r="I88"/>
      <c r="J88" s="5"/>
    </row>
    <row r="89" spans="2:11" s="3" customFormat="1" ht="18" customHeight="1">
      <c r="B89"/>
      <c r="C89"/>
      <c r="D89"/>
      <c r="E89"/>
      <c r="F89"/>
      <c r="G89"/>
      <c r="H89" s="5"/>
      <c r="I89"/>
      <c r="J89" s="5"/>
    </row>
    <row r="90" spans="2:11" s="3" customFormat="1" ht="18" customHeight="1">
      <c r="B90"/>
      <c r="C90"/>
      <c r="D90"/>
      <c r="E90"/>
      <c r="F90"/>
      <c r="G90"/>
      <c r="H90" s="5"/>
      <c r="I90"/>
      <c r="J90" s="5"/>
    </row>
    <row r="91" spans="2:11" s="3" customFormat="1" ht="18" customHeight="1">
      <c r="B91"/>
      <c r="C91"/>
      <c r="D91"/>
      <c r="E91"/>
      <c r="F91"/>
      <c r="G91"/>
      <c r="H91" s="5"/>
      <c r="I91"/>
      <c r="J91" s="5"/>
      <c r="K91" s="14"/>
    </row>
    <row r="92" spans="2:11" s="3" customFormat="1" ht="18" customHeight="1">
      <c r="B92"/>
      <c r="C92"/>
      <c r="D92"/>
      <c r="E92"/>
      <c r="F92"/>
      <c r="G92"/>
      <c r="H92" s="5"/>
      <c r="I92"/>
      <c r="J92" s="5"/>
      <c r="K92" s="14"/>
    </row>
    <row r="93" spans="2:11" s="3" customFormat="1" ht="18" customHeight="1">
      <c r="B93"/>
      <c r="C93"/>
      <c r="D93"/>
      <c r="E93"/>
      <c r="F93"/>
      <c r="G93"/>
      <c r="H93" s="5"/>
      <c r="I93"/>
      <c r="J93" s="5"/>
      <c r="K93" s="14"/>
    </row>
    <row r="94" spans="2:11" s="3" customFormat="1" ht="18" customHeight="1">
      <c r="B94"/>
      <c r="C94"/>
      <c r="D94"/>
      <c r="E94"/>
      <c r="F94"/>
      <c r="G94"/>
      <c r="H94" s="5"/>
      <c r="I94"/>
      <c r="J94" s="5"/>
      <c r="K94" s="14"/>
    </row>
    <row r="95" spans="2:11" s="3" customFormat="1" ht="18" customHeight="1">
      <c r="B95"/>
      <c r="C95"/>
      <c r="D95"/>
      <c r="E95"/>
      <c r="F95"/>
      <c r="G95"/>
      <c r="H95" s="5"/>
      <c r="I95"/>
      <c r="J95" s="5"/>
      <c r="K95" s="14"/>
    </row>
    <row r="96" spans="2:11" s="3" customFormat="1" ht="18" customHeight="1">
      <c r="B96"/>
      <c r="C96"/>
      <c r="D96"/>
      <c r="E96"/>
      <c r="F96"/>
      <c r="G96"/>
      <c r="H96" s="5"/>
      <c r="I96"/>
      <c r="J96" s="5"/>
      <c r="K96" s="14"/>
    </row>
    <row r="97" spans="2:11" s="3" customFormat="1" ht="18" customHeight="1">
      <c r="B97"/>
      <c r="C97"/>
      <c r="D97"/>
      <c r="E97"/>
      <c r="F97"/>
      <c r="G97"/>
      <c r="H97" s="5"/>
      <c r="I97"/>
      <c r="J97" s="5"/>
      <c r="K97" s="14"/>
    </row>
    <row r="98" spans="2:11" s="3" customFormat="1" ht="18" customHeight="1">
      <c r="B98"/>
      <c r="C98"/>
      <c r="D98"/>
      <c r="E98"/>
      <c r="F98"/>
      <c r="G98"/>
      <c r="H98" s="5"/>
      <c r="I98"/>
      <c r="J98" s="5"/>
      <c r="K98" s="14"/>
    </row>
    <row r="99" spans="2:11" s="3" customFormat="1" ht="18" customHeight="1">
      <c r="B99"/>
      <c r="C99"/>
      <c r="D99"/>
      <c r="E99"/>
      <c r="F99"/>
      <c r="G99"/>
      <c r="H99" s="5"/>
      <c r="I99"/>
      <c r="J99" s="5"/>
      <c r="K99" s="14"/>
    </row>
    <row r="100" spans="2:11" s="3" customFormat="1" ht="18" customHeight="1">
      <c r="B100"/>
      <c r="C100"/>
      <c r="D100"/>
      <c r="E100"/>
      <c r="F100"/>
      <c r="G100"/>
      <c r="H100" s="5"/>
      <c r="I100"/>
      <c r="J100" s="5"/>
      <c r="K100" s="14"/>
    </row>
    <row r="101" spans="2:11" s="3" customFormat="1" ht="18" customHeight="1">
      <c r="B101"/>
      <c r="C101"/>
      <c r="D101"/>
      <c r="E101"/>
      <c r="F101"/>
      <c r="G101"/>
      <c r="H101" s="5"/>
      <c r="I101"/>
      <c r="J101" s="5"/>
      <c r="K101" s="14"/>
    </row>
    <row r="102" spans="2:11" s="3" customFormat="1" ht="18" customHeight="1">
      <c r="B102"/>
      <c r="C102"/>
      <c r="D102"/>
      <c r="E102"/>
      <c r="F102"/>
      <c r="G102"/>
      <c r="H102" s="5"/>
      <c r="I102"/>
      <c r="J102" s="5"/>
      <c r="K102" s="14"/>
    </row>
    <row r="103" spans="2:11" s="3" customFormat="1" ht="18" customHeight="1">
      <c r="B103"/>
      <c r="C103"/>
      <c r="D103"/>
      <c r="E103"/>
      <c r="F103"/>
      <c r="G103"/>
      <c r="H103" s="5"/>
      <c r="I103"/>
      <c r="J103" s="5"/>
      <c r="K103" s="14"/>
    </row>
    <row r="104" spans="2:11" s="3" customFormat="1" ht="18" customHeight="1">
      <c r="B104"/>
      <c r="C104"/>
      <c r="D104"/>
      <c r="E104"/>
      <c r="F104"/>
      <c r="G104"/>
      <c r="H104" s="5"/>
      <c r="I104"/>
      <c r="J104" s="5"/>
      <c r="K104" s="14"/>
    </row>
    <row r="105" spans="2:11" s="3" customFormat="1" ht="18" customHeight="1">
      <c r="B105"/>
      <c r="C105"/>
      <c r="D105"/>
      <c r="E105"/>
      <c r="F105"/>
      <c r="G105"/>
      <c r="H105" s="5"/>
      <c r="I105"/>
      <c r="J105" s="5"/>
      <c r="K105" s="14"/>
    </row>
    <row r="106" spans="2:11" s="3" customFormat="1" ht="18" customHeight="1">
      <c r="B106"/>
      <c r="C106"/>
      <c r="D106"/>
      <c r="E106"/>
      <c r="F106"/>
      <c r="G106"/>
      <c r="H106" s="5"/>
      <c r="I106"/>
      <c r="J106" s="5"/>
      <c r="K106" s="14"/>
    </row>
    <row r="107" spans="2:11" s="3" customFormat="1" ht="18" customHeight="1">
      <c r="B107"/>
      <c r="C107"/>
      <c r="D107"/>
      <c r="E107"/>
      <c r="F107"/>
      <c r="G107"/>
      <c r="H107" s="5"/>
      <c r="I107"/>
      <c r="J107" s="5"/>
      <c r="K107" s="14"/>
    </row>
    <row r="108" spans="2:11" s="3" customFormat="1" ht="18" customHeight="1">
      <c r="B108"/>
      <c r="C108"/>
      <c r="D108"/>
      <c r="E108"/>
      <c r="F108"/>
      <c r="G108"/>
      <c r="H108" s="5"/>
      <c r="I108"/>
      <c r="J108" s="5"/>
      <c r="K108" s="14"/>
    </row>
    <row r="109" spans="2:11" s="3" customFormat="1" ht="18" customHeight="1">
      <c r="B109"/>
      <c r="C109"/>
      <c r="D109"/>
      <c r="E109"/>
      <c r="F109"/>
      <c r="G109"/>
      <c r="H109" s="5"/>
      <c r="I109"/>
      <c r="J109" s="5"/>
      <c r="K109" s="14"/>
    </row>
    <row r="110" spans="2:11" s="3" customFormat="1" ht="18" customHeight="1">
      <c r="B110"/>
      <c r="C110"/>
      <c r="D110"/>
      <c r="E110"/>
      <c r="F110"/>
      <c r="G110"/>
      <c r="H110" s="5"/>
      <c r="I110"/>
      <c r="J110" s="5"/>
      <c r="K110" s="14"/>
    </row>
    <row r="111" spans="2:11" s="3" customFormat="1" ht="18" customHeight="1">
      <c r="B111"/>
      <c r="C111"/>
      <c r="D111"/>
      <c r="E111"/>
      <c r="F111"/>
      <c r="G111"/>
      <c r="H111" s="5"/>
      <c r="I111"/>
      <c r="J111" s="5"/>
      <c r="K111" s="14"/>
    </row>
    <row r="112" spans="2:11" s="3" customFormat="1" ht="18" customHeight="1">
      <c r="B112"/>
      <c r="C112"/>
      <c r="D112"/>
      <c r="E112"/>
      <c r="F112"/>
      <c r="G112"/>
      <c r="H112" s="5"/>
      <c r="I112"/>
      <c r="J112" s="5"/>
      <c r="K112" s="14"/>
    </row>
    <row r="113" spans="1:11" s="4" customFormat="1" ht="18" customHeight="1">
      <c r="A113" s="3"/>
      <c r="B113"/>
      <c r="C113"/>
      <c r="D113"/>
      <c r="E113"/>
      <c r="F113"/>
      <c r="G113"/>
      <c r="H113" s="5"/>
      <c r="I113"/>
      <c r="J113" s="5"/>
      <c r="K113" s="14"/>
    </row>
  </sheetData>
  <sortState ref="B48:J75">
    <sortCondition descending="1" ref="I48:I75"/>
  </sortState>
  <mergeCells count="11">
    <mergeCell ref="B1:J1"/>
    <mergeCell ref="B2:J2"/>
    <mergeCell ref="B3:J3"/>
    <mergeCell ref="B76:C76"/>
    <mergeCell ref="B78:C78"/>
    <mergeCell ref="I76:J76"/>
    <mergeCell ref="B5:J5"/>
    <mergeCell ref="B7:J7"/>
    <mergeCell ref="B16:J16"/>
    <mergeCell ref="B34:J34"/>
    <mergeCell ref="B45:J45"/>
  </mergeCells>
  <phoneticPr fontId="22" type="noConversion"/>
  <pageMargins left="0" right="0" top="0" bottom="0" header="0" footer="0"/>
  <pageSetup paperSize="9" scale="78" orientation="portrait" r:id="rId1"/>
  <rowBreaks count="1" manualBreakCount="1"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B1:C20"/>
  <sheetViews>
    <sheetView workbookViewId="0">
      <selection activeCell="C7" sqref="C7"/>
    </sheetView>
  </sheetViews>
  <sheetFormatPr defaultRowHeight="18.75"/>
  <cols>
    <col min="1" max="1" width="9.140625" style="18" customWidth="1"/>
    <col min="2" max="2" width="26.5703125" style="18" customWidth="1"/>
    <col min="3" max="10" width="9.140625" style="18" customWidth="1"/>
    <col min="11" max="11" width="0" style="18" hidden="1" customWidth="1"/>
    <col min="12" max="16384" width="9.140625" style="18"/>
  </cols>
  <sheetData>
    <row r="1" spans="2:3">
      <c r="B1" s="18" t="s">
        <v>29</v>
      </c>
    </row>
    <row r="2" spans="2:3" s="16" customFormat="1">
      <c r="B2" s="16" t="s">
        <v>3</v>
      </c>
    </row>
    <row r="3" spans="2:3">
      <c r="B3" s="17" t="s">
        <v>4</v>
      </c>
      <c r="C3" s="18">
        <v>200</v>
      </c>
    </row>
    <row r="4" spans="2:3">
      <c r="B4" s="17" t="s">
        <v>28</v>
      </c>
      <c r="C4" s="18">
        <v>1</v>
      </c>
    </row>
    <row r="5" spans="2:3" s="16" customFormat="1">
      <c r="B5" s="16" t="s">
        <v>5</v>
      </c>
    </row>
    <row r="6" spans="2:3">
      <c r="B6" s="17" t="s">
        <v>4</v>
      </c>
      <c r="C6" s="18">
        <v>200</v>
      </c>
    </row>
    <row r="7" spans="2:3">
      <c r="B7" s="17" t="s">
        <v>28</v>
      </c>
      <c r="C7" s="18">
        <v>1</v>
      </c>
    </row>
    <row r="8" spans="2:3" s="16" customFormat="1">
      <c r="B8" s="16" t="s">
        <v>6</v>
      </c>
    </row>
    <row r="9" spans="2:3">
      <c r="B9" s="17" t="s">
        <v>4</v>
      </c>
      <c r="C9" s="18">
        <v>200</v>
      </c>
    </row>
    <row r="10" spans="2:3">
      <c r="B10" s="17" t="s">
        <v>28</v>
      </c>
      <c r="C10" s="18">
        <v>1</v>
      </c>
    </row>
    <row r="11" spans="2:3">
      <c r="B11" s="19" t="s">
        <v>12</v>
      </c>
      <c r="C11" s="18">
        <v>1</v>
      </c>
    </row>
    <row r="12" spans="2:3">
      <c r="B12" s="19" t="s">
        <v>13</v>
      </c>
      <c r="C12" s="18">
        <v>1</v>
      </c>
    </row>
    <row r="13" spans="2:3">
      <c r="B13" s="19" t="s">
        <v>14</v>
      </c>
      <c r="C13" s="18">
        <v>0.5</v>
      </c>
    </row>
    <row r="14" spans="2:3">
      <c r="B14" s="19" t="s">
        <v>15</v>
      </c>
      <c r="C14" s="18">
        <v>1</v>
      </c>
    </row>
    <row r="15" spans="2:3" s="16" customFormat="1">
      <c r="B15" s="16" t="s">
        <v>7</v>
      </c>
    </row>
    <row r="16" spans="2:3">
      <c r="B16" s="17" t="s">
        <v>4</v>
      </c>
      <c r="C16" s="18">
        <v>200</v>
      </c>
    </row>
    <row r="17" spans="2:3">
      <c r="B17" s="17" t="s">
        <v>28</v>
      </c>
      <c r="C17" s="18">
        <v>1</v>
      </c>
    </row>
    <row r="18" spans="2:3">
      <c r="B18" s="19" t="s">
        <v>20</v>
      </c>
      <c r="C18" s="18">
        <v>1</v>
      </c>
    </row>
    <row r="19" spans="2:3">
      <c r="B19" s="19" t="s">
        <v>21</v>
      </c>
      <c r="C19" s="18">
        <v>2</v>
      </c>
    </row>
    <row r="20" spans="2:3">
      <c r="B20" s="19" t="s">
        <v>13</v>
      </c>
      <c r="C20" s="18">
        <v>1</v>
      </c>
    </row>
  </sheetData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Итоговый</vt:lpstr>
      <vt:lpstr>Лыжи</vt:lpstr>
      <vt:lpstr>Плавание</vt:lpstr>
      <vt:lpstr>Силовая</vt:lpstr>
      <vt:lpstr>Силовая младшие</vt:lpstr>
      <vt:lpstr>Константы</vt:lpstr>
      <vt:lpstr>Итоговый!Область_печати</vt:lpstr>
      <vt:lpstr>Лыжи!Область_печати</vt:lpstr>
      <vt:lpstr>Плавание!Область_печати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2023-03-06T07:19:22Z</dcterms:modified>
</cp:coreProperties>
</file>